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0" yWindow="0" windowWidth="24240" windowHeight="13740"/>
  </bookViews>
  <sheets>
    <sheet name="Index" sheetId="1" r:id="rId1"/>
    <sheet name="Class" sheetId="2" r:id="rId2"/>
    <sheet name="IxI" sheetId="3" r:id="rId3"/>
    <sheet name="SAM" sheetId="16" r:id="rId4"/>
    <sheet name="IncExp" sheetId="4" r:id="rId5"/>
    <sheet name="Calculations" sheetId="19" r:id="rId6"/>
    <sheet name="Data" sheetId="18" r:id="rId7"/>
  </sheets>
  <externalReferences>
    <externalReference r:id="rId8"/>
  </externalReferences>
  <definedNames>
    <definedName name="_xlnm._FilterDatabase" localSheetId="2" hidden="1">IxI!$A$7:$C$121</definedName>
    <definedName name="Activities">#REF!</definedName>
    <definedName name="Colheads" localSheetId="5">#REF!</definedName>
    <definedName name="Colheads">#REF!</definedName>
    <definedName name="ColumnsSupply" localSheetId="5">#REF!</definedName>
    <definedName name="ColumnsSupply">#REF!</definedName>
    <definedName name="Datamat" localSheetId="5">#REF!</definedName>
    <definedName name="Datamat">#REF!</definedName>
    <definedName name="FmtName" localSheetId="5">#REF!</definedName>
    <definedName name="FmtName">#REF!</definedName>
    <definedName name="Leontief138" localSheetId="5">#REF!</definedName>
    <definedName name="Leontief138">#REF!</definedName>
    <definedName name="LFS">[1]IxI!$A$1:$EW$152</definedName>
    <definedName name="Matrix138" localSheetId="5">#REF!</definedName>
    <definedName name="Matrix138">#REF!</definedName>
    <definedName name="Print">[1]IxI!$A$1:$EW$152</definedName>
    <definedName name="_xlnm.Print_Area">[1]IxI!$A$1:$EW$152</definedName>
    <definedName name="_xlnm.Print_Titles" localSheetId="5">[1]IxI!$A:$B,[1]IxI!$4:$7</definedName>
    <definedName name="_xlnm.Print_Titles" localSheetId="2">IxI!$A:$C,IxI!$1:$7</definedName>
    <definedName name="_xlnm.Print_Titles">[1]IxI!$A:$B,[1]IxI!$4:$7</definedName>
    <definedName name="PrintA">[1]IxI!$A$1:$EW$152</definedName>
    <definedName name="Printarea">[1]IxI!$A$1:$EW$152</definedName>
    <definedName name="Rows" localSheetId="5">#REF!</definedName>
    <definedName name="Rows">#REF!</definedName>
    <definedName name="Rowtitles" localSheetId="5">#REF!</definedName>
    <definedName name="Rowtitles">#REF!</definedName>
    <definedName name="sa">#REF!</definedName>
    <definedName name="safdsadfdf">#REF!</definedName>
    <definedName name="sdf">#REF!</definedName>
    <definedName name="Z_1C4EB729_AE9A_4751_85AA_3845488D711A_.wvu.Cols" localSheetId="1" hidden="1">Class!$K:$XFD</definedName>
    <definedName name="Z_1C4EB729_AE9A_4751_85AA_3845488D711A_.wvu.Cols" localSheetId="4" hidden="1">IncExp!#REF!,IncExp!$I:$J,IncExp!#REF!</definedName>
    <definedName name="Z_1C4EB729_AE9A_4751_85AA_3845488D711A_.wvu.Cols" localSheetId="0" hidden="1">Index!$L:$XFD</definedName>
    <definedName name="Z_1C4EB729_AE9A_4751_85AA_3845488D711A_.wvu.Cols" localSheetId="2" hidden="1">IxI!$DT:$XFD</definedName>
    <definedName name="Z_1C4EB729_AE9A_4751_85AA_3845488D711A_.wvu.FilterData" localSheetId="2" hidden="1">IxI!$A$7:$C$121</definedName>
    <definedName name="Z_1C4EB729_AE9A_4751_85AA_3845488D711A_.wvu.PrintTitles" localSheetId="2" hidden="1">IxI!$A:$C,IxI!$1:$7</definedName>
    <definedName name="Z_1C4EB729_AE9A_4751_85AA_3845488D711A_.wvu.Rows" localSheetId="5" hidden="1">Calculations!#REF!</definedName>
    <definedName name="Z_1C4EB729_AE9A_4751_85AA_3845488D711A_.wvu.Rows" localSheetId="1" hidden="1">Class!#REF!,Class!#REF!</definedName>
    <definedName name="Z_1C4EB729_AE9A_4751_85AA_3845488D711A_.wvu.Rows" localSheetId="0" hidden="1">Index!$47:$1048576</definedName>
    <definedName name="Z_1C4EB729_AE9A_4751_85AA_3845488D711A_.wvu.Rows" localSheetId="2" hidden="1">IxI!$1376:$1048576,IxI!$122:$1375</definedName>
  </definedNames>
  <calcPr calcId="145621"/>
  <customWorkbookViews>
    <customWorkbookView name="Andrew Ross - Personal View" guid="{1C4EB729-AE9A-4751-85AA-3845488D711A}" mergeInterval="0" personalView="1" maximized="1" windowWidth="1916" windowHeight="825" activeSheetId="5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5" i="18" l="1"/>
  <c r="Q16" i="18"/>
  <c r="E21" i="18"/>
  <c r="D10" i="19"/>
  <c r="D23" i="19"/>
  <c r="D24" i="19"/>
  <c r="D25" i="19"/>
  <c r="D26" i="19"/>
  <c r="R16" i="18"/>
  <c r="D30" i="19"/>
  <c r="D29" i="19"/>
  <c r="D9" i="4"/>
  <c r="D7" i="4"/>
  <c r="Q10" i="18"/>
  <c r="R10" i="18"/>
  <c r="D8" i="4"/>
  <c r="D33" i="19"/>
  <c r="D10" i="4"/>
  <c r="D39" i="19"/>
  <c r="D40" i="19"/>
  <c r="D41" i="19"/>
  <c r="D42" i="19"/>
  <c r="D8" i="19"/>
  <c r="D7" i="19"/>
  <c r="D9" i="19"/>
  <c r="D43" i="19"/>
  <c r="Q12" i="18"/>
  <c r="R12" i="18"/>
  <c r="D11" i="4"/>
  <c r="D14" i="19"/>
  <c r="D64" i="19"/>
  <c r="D65" i="19"/>
  <c r="E64" i="19"/>
  <c r="D68" i="19"/>
  <c r="D26" i="4"/>
  <c r="D18" i="4"/>
  <c r="D69" i="19"/>
  <c r="E68" i="19"/>
  <c r="D12" i="4"/>
  <c r="D14" i="4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Y7" i="16"/>
  <c r="Z7" i="16"/>
  <c r="AA7" i="16"/>
  <c r="AB7" i="16"/>
  <c r="AC7" i="16"/>
  <c r="AD7" i="16"/>
  <c r="AE7" i="16"/>
  <c r="AF7" i="16"/>
  <c r="AG7" i="16"/>
  <c r="AH7" i="16"/>
  <c r="AI7" i="16"/>
  <c r="AJ7" i="16"/>
  <c r="AK7" i="16"/>
  <c r="AL7" i="16"/>
  <c r="AM7" i="16"/>
  <c r="AN7" i="16"/>
  <c r="AO7" i="16"/>
  <c r="AP7" i="16"/>
  <c r="AQ7" i="16"/>
  <c r="AR7" i="16"/>
  <c r="AS7" i="16"/>
  <c r="AT7" i="16"/>
  <c r="AU7" i="16"/>
  <c r="AV7" i="16"/>
  <c r="AW7" i="16"/>
  <c r="AX7" i="16"/>
  <c r="AY7" i="16"/>
  <c r="AZ7" i="16"/>
  <c r="BA7" i="16"/>
  <c r="BB7" i="16"/>
  <c r="BC7" i="16"/>
  <c r="BD7" i="16"/>
  <c r="BE7" i="16"/>
  <c r="BF7" i="16"/>
  <c r="BG7" i="16"/>
  <c r="BH7" i="16"/>
  <c r="BI7" i="16"/>
  <c r="BJ7" i="16"/>
  <c r="BK7" i="16"/>
  <c r="BL7" i="16"/>
  <c r="BM7" i="16"/>
  <c r="BN7" i="16"/>
  <c r="BO7" i="16"/>
  <c r="BP7" i="16"/>
  <c r="BQ7" i="16"/>
  <c r="BR7" i="16"/>
  <c r="BS7" i="16"/>
  <c r="BT7" i="16"/>
  <c r="BU7" i="16"/>
  <c r="BV7" i="16"/>
  <c r="BW7" i="16"/>
  <c r="BX7" i="16"/>
  <c r="BY7" i="16"/>
  <c r="BZ7" i="16"/>
  <c r="CA7" i="16"/>
  <c r="CB7" i="16"/>
  <c r="CC7" i="16"/>
  <c r="CD7" i="16"/>
  <c r="CE7" i="16"/>
  <c r="CF7" i="16"/>
  <c r="CG7" i="16"/>
  <c r="CH7" i="16"/>
  <c r="CI7" i="16"/>
  <c r="CJ7" i="16"/>
  <c r="CK7" i="16"/>
  <c r="CL7" i="16"/>
  <c r="CM7" i="16"/>
  <c r="CN7" i="16"/>
  <c r="CO7" i="16"/>
  <c r="CP7" i="16"/>
  <c r="CQ7" i="16"/>
  <c r="CR7" i="16"/>
  <c r="CS7" i="16"/>
  <c r="CT7" i="16"/>
  <c r="CU7" i="16"/>
  <c r="CV7" i="16"/>
  <c r="CW7" i="16"/>
  <c r="CX7" i="16"/>
  <c r="CY7" i="16"/>
  <c r="CZ7" i="16"/>
  <c r="DA7" i="16"/>
  <c r="DB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AH8" i="16"/>
  <c r="AI8" i="16"/>
  <c r="AJ8" i="16"/>
  <c r="AK8" i="16"/>
  <c r="AL8" i="16"/>
  <c r="AM8" i="16"/>
  <c r="AN8" i="16"/>
  <c r="AO8" i="16"/>
  <c r="AP8" i="16"/>
  <c r="AQ8" i="16"/>
  <c r="AR8" i="16"/>
  <c r="AS8" i="16"/>
  <c r="AT8" i="16"/>
  <c r="AU8" i="16"/>
  <c r="AV8" i="16"/>
  <c r="AW8" i="16"/>
  <c r="AX8" i="16"/>
  <c r="AY8" i="16"/>
  <c r="AZ8" i="16"/>
  <c r="BA8" i="16"/>
  <c r="BB8" i="16"/>
  <c r="BC8" i="16"/>
  <c r="BD8" i="16"/>
  <c r="BE8" i="16"/>
  <c r="BF8" i="16"/>
  <c r="BG8" i="16"/>
  <c r="BH8" i="16"/>
  <c r="BI8" i="16"/>
  <c r="BJ8" i="16"/>
  <c r="BK8" i="16"/>
  <c r="BL8" i="16"/>
  <c r="BM8" i="16"/>
  <c r="BN8" i="16"/>
  <c r="BO8" i="16"/>
  <c r="BP8" i="16"/>
  <c r="BQ8" i="16"/>
  <c r="BR8" i="16"/>
  <c r="BS8" i="16"/>
  <c r="BT8" i="16"/>
  <c r="BU8" i="16"/>
  <c r="BV8" i="16"/>
  <c r="BW8" i="16"/>
  <c r="BX8" i="16"/>
  <c r="BY8" i="16"/>
  <c r="BZ8" i="16"/>
  <c r="CA8" i="16"/>
  <c r="CB8" i="16"/>
  <c r="CC8" i="16"/>
  <c r="CD8" i="16"/>
  <c r="CE8" i="16"/>
  <c r="CF8" i="16"/>
  <c r="CG8" i="16"/>
  <c r="CH8" i="16"/>
  <c r="CI8" i="16"/>
  <c r="CJ8" i="16"/>
  <c r="CK8" i="16"/>
  <c r="CL8" i="16"/>
  <c r="CM8" i="16"/>
  <c r="CN8" i="16"/>
  <c r="CO8" i="16"/>
  <c r="CP8" i="16"/>
  <c r="CQ8" i="16"/>
  <c r="CR8" i="16"/>
  <c r="CS8" i="16"/>
  <c r="CT8" i="16"/>
  <c r="CU8" i="16"/>
  <c r="CV8" i="16"/>
  <c r="CW8" i="16"/>
  <c r="CX8" i="16"/>
  <c r="CY8" i="16"/>
  <c r="CZ8" i="16"/>
  <c r="DA8" i="16"/>
  <c r="DB8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AY9" i="16"/>
  <c r="AZ9" i="16"/>
  <c r="BA9" i="16"/>
  <c r="BB9" i="16"/>
  <c r="BC9" i="16"/>
  <c r="BD9" i="16"/>
  <c r="BE9" i="16"/>
  <c r="BF9" i="16"/>
  <c r="BG9" i="16"/>
  <c r="BH9" i="16"/>
  <c r="BI9" i="16"/>
  <c r="BJ9" i="16"/>
  <c r="BK9" i="16"/>
  <c r="BL9" i="16"/>
  <c r="BM9" i="16"/>
  <c r="BN9" i="16"/>
  <c r="BO9" i="16"/>
  <c r="BP9" i="16"/>
  <c r="BQ9" i="16"/>
  <c r="BR9" i="16"/>
  <c r="BS9" i="16"/>
  <c r="BT9" i="16"/>
  <c r="BU9" i="16"/>
  <c r="BV9" i="16"/>
  <c r="BW9" i="16"/>
  <c r="BX9" i="16"/>
  <c r="BY9" i="16"/>
  <c r="BZ9" i="16"/>
  <c r="CA9" i="16"/>
  <c r="CB9" i="16"/>
  <c r="CC9" i="16"/>
  <c r="CD9" i="16"/>
  <c r="CE9" i="16"/>
  <c r="CF9" i="16"/>
  <c r="CG9" i="16"/>
  <c r="CH9" i="16"/>
  <c r="CI9" i="16"/>
  <c r="CJ9" i="16"/>
  <c r="CK9" i="16"/>
  <c r="CL9" i="16"/>
  <c r="CM9" i="16"/>
  <c r="CN9" i="16"/>
  <c r="CO9" i="16"/>
  <c r="CP9" i="16"/>
  <c r="CQ9" i="16"/>
  <c r="CR9" i="16"/>
  <c r="CS9" i="16"/>
  <c r="CT9" i="16"/>
  <c r="CU9" i="16"/>
  <c r="CV9" i="16"/>
  <c r="CW9" i="16"/>
  <c r="CX9" i="16"/>
  <c r="CY9" i="16"/>
  <c r="CZ9" i="16"/>
  <c r="DA9" i="16"/>
  <c r="DB9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AF10" i="16"/>
  <c r="AG10" i="16"/>
  <c r="AH10" i="16"/>
  <c r="AI10" i="16"/>
  <c r="AJ10" i="16"/>
  <c r="AK10" i="16"/>
  <c r="AL10" i="16"/>
  <c r="AM10" i="16"/>
  <c r="AN10" i="16"/>
  <c r="AO10" i="16"/>
  <c r="AP10" i="16"/>
  <c r="AQ10" i="16"/>
  <c r="AR10" i="16"/>
  <c r="AS10" i="16"/>
  <c r="AT10" i="16"/>
  <c r="AU10" i="16"/>
  <c r="AV10" i="16"/>
  <c r="AW10" i="16"/>
  <c r="AX10" i="16"/>
  <c r="AY10" i="16"/>
  <c r="AZ10" i="16"/>
  <c r="BA10" i="16"/>
  <c r="BB10" i="16"/>
  <c r="BC10" i="16"/>
  <c r="BD10" i="16"/>
  <c r="BE10" i="16"/>
  <c r="BF10" i="16"/>
  <c r="BG10" i="16"/>
  <c r="BH10" i="16"/>
  <c r="BI10" i="16"/>
  <c r="BJ10" i="16"/>
  <c r="BK10" i="16"/>
  <c r="BL10" i="16"/>
  <c r="BM10" i="16"/>
  <c r="BN10" i="16"/>
  <c r="BO10" i="16"/>
  <c r="BP10" i="16"/>
  <c r="BQ10" i="16"/>
  <c r="BR10" i="16"/>
  <c r="BS10" i="16"/>
  <c r="BT10" i="16"/>
  <c r="BU10" i="16"/>
  <c r="BV10" i="16"/>
  <c r="BW10" i="16"/>
  <c r="BX10" i="16"/>
  <c r="BY10" i="16"/>
  <c r="BZ10" i="16"/>
  <c r="CA10" i="16"/>
  <c r="CB10" i="16"/>
  <c r="CC10" i="16"/>
  <c r="CD10" i="16"/>
  <c r="CE10" i="16"/>
  <c r="CF10" i="16"/>
  <c r="CG10" i="16"/>
  <c r="CH10" i="16"/>
  <c r="CI10" i="16"/>
  <c r="CJ10" i="16"/>
  <c r="CK10" i="16"/>
  <c r="CL10" i="16"/>
  <c r="CM10" i="16"/>
  <c r="CN10" i="16"/>
  <c r="CO10" i="16"/>
  <c r="CP10" i="16"/>
  <c r="CQ10" i="16"/>
  <c r="CR10" i="16"/>
  <c r="CS10" i="16"/>
  <c r="CT10" i="16"/>
  <c r="CU10" i="16"/>
  <c r="CV10" i="16"/>
  <c r="CW10" i="16"/>
  <c r="CX10" i="16"/>
  <c r="CY10" i="16"/>
  <c r="CZ10" i="16"/>
  <c r="DA10" i="16"/>
  <c r="DB10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AF11" i="16"/>
  <c r="AG11" i="16"/>
  <c r="AH11" i="16"/>
  <c r="AI11" i="16"/>
  <c r="AJ11" i="16"/>
  <c r="AK11" i="16"/>
  <c r="AL11" i="16"/>
  <c r="AM11" i="16"/>
  <c r="AN11" i="16"/>
  <c r="AO11" i="16"/>
  <c r="AP11" i="16"/>
  <c r="AQ11" i="16"/>
  <c r="AR11" i="16"/>
  <c r="AS11" i="16"/>
  <c r="AT11" i="16"/>
  <c r="AU11" i="16"/>
  <c r="AV11" i="16"/>
  <c r="AW11" i="16"/>
  <c r="AX11" i="16"/>
  <c r="AY11" i="16"/>
  <c r="AZ11" i="16"/>
  <c r="BA11" i="16"/>
  <c r="BB11" i="16"/>
  <c r="BC11" i="16"/>
  <c r="BD11" i="16"/>
  <c r="BE11" i="16"/>
  <c r="BF11" i="16"/>
  <c r="BG11" i="16"/>
  <c r="BH11" i="16"/>
  <c r="BI11" i="16"/>
  <c r="BJ11" i="16"/>
  <c r="BK11" i="16"/>
  <c r="BL11" i="16"/>
  <c r="BM11" i="16"/>
  <c r="BN11" i="16"/>
  <c r="BO11" i="16"/>
  <c r="BP11" i="16"/>
  <c r="BQ11" i="16"/>
  <c r="BR11" i="16"/>
  <c r="BS11" i="16"/>
  <c r="BT11" i="16"/>
  <c r="BU11" i="16"/>
  <c r="BV11" i="16"/>
  <c r="BW11" i="16"/>
  <c r="BX11" i="16"/>
  <c r="BY11" i="16"/>
  <c r="BZ11" i="16"/>
  <c r="CA11" i="16"/>
  <c r="CB11" i="16"/>
  <c r="CC11" i="16"/>
  <c r="CD11" i="16"/>
  <c r="CE11" i="16"/>
  <c r="CF11" i="16"/>
  <c r="CG11" i="16"/>
  <c r="CH11" i="16"/>
  <c r="CI11" i="16"/>
  <c r="CJ11" i="16"/>
  <c r="CK11" i="16"/>
  <c r="CL11" i="16"/>
  <c r="CM11" i="16"/>
  <c r="CN11" i="16"/>
  <c r="CO11" i="16"/>
  <c r="CP11" i="16"/>
  <c r="CQ11" i="16"/>
  <c r="CR11" i="16"/>
  <c r="CS11" i="16"/>
  <c r="CT11" i="16"/>
  <c r="CU11" i="16"/>
  <c r="CV11" i="16"/>
  <c r="CW11" i="16"/>
  <c r="CX11" i="16"/>
  <c r="CY11" i="16"/>
  <c r="CZ11" i="16"/>
  <c r="DA11" i="16"/>
  <c r="DB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AF12" i="16"/>
  <c r="AG12" i="16"/>
  <c r="AH12" i="16"/>
  <c r="AI12" i="16"/>
  <c r="AJ12" i="16"/>
  <c r="AK12" i="16"/>
  <c r="AL12" i="16"/>
  <c r="AM12" i="16"/>
  <c r="AN12" i="16"/>
  <c r="AO12" i="16"/>
  <c r="AP12" i="16"/>
  <c r="AQ12" i="16"/>
  <c r="AR12" i="16"/>
  <c r="AS12" i="16"/>
  <c r="AT12" i="16"/>
  <c r="AU12" i="16"/>
  <c r="AV12" i="16"/>
  <c r="AW12" i="16"/>
  <c r="AX12" i="16"/>
  <c r="AY12" i="16"/>
  <c r="AZ12" i="16"/>
  <c r="BA12" i="16"/>
  <c r="BB12" i="16"/>
  <c r="BC12" i="16"/>
  <c r="BD12" i="16"/>
  <c r="BE12" i="16"/>
  <c r="BF12" i="16"/>
  <c r="BG12" i="16"/>
  <c r="BH12" i="16"/>
  <c r="BI12" i="16"/>
  <c r="BJ12" i="16"/>
  <c r="BK12" i="16"/>
  <c r="BL12" i="16"/>
  <c r="BM12" i="16"/>
  <c r="BN12" i="16"/>
  <c r="BO12" i="16"/>
  <c r="BP12" i="16"/>
  <c r="BQ12" i="16"/>
  <c r="BR12" i="16"/>
  <c r="BS12" i="16"/>
  <c r="BT12" i="16"/>
  <c r="BU12" i="16"/>
  <c r="BV12" i="16"/>
  <c r="BW12" i="16"/>
  <c r="BX12" i="16"/>
  <c r="BY12" i="16"/>
  <c r="BZ12" i="16"/>
  <c r="CA12" i="16"/>
  <c r="CB12" i="16"/>
  <c r="CC12" i="16"/>
  <c r="CD12" i="16"/>
  <c r="CE12" i="16"/>
  <c r="CF12" i="16"/>
  <c r="CG12" i="16"/>
  <c r="CH12" i="16"/>
  <c r="CI12" i="16"/>
  <c r="CJ12" i="16"/>
  <c r="CK12" i="16"/>
  <c r="CL12" i="16"/>
  <c r="CM12" i="16"/>
  <c r="CN12" i="16"/>
  <c r="CO12" i="16"/>
  <c r="CP12" i="16"/>
  <c r="CQ12" i="16"/>
  <c r="CR12" i="16"/>
  <c r="CS12" i="16"/>
  <c r="CT12" i="16"/>
  <c r="CU12" i="16"/>
  <c r="CV12" i="16"/>
  <c r="CW12" i="16"/>
  <c r="CX12" i="16"/>
  <c r="CY12" i="16"/>
  <c r="CZ12" i="16"/>
  <c r="DA12" i="16"/>
  <c r="DB12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AF13" i="16"/>
  <c r="AG13" i="16"/>
  <c r="AH13" i="16"/>
  <c r="AI13" i="16"/>
  <c r="AJ13" i="16"/>
  <c r="AK13" i="16"/>
  <c r="AL13" i="16"/>
  <c r="AM13" i="16"/>
  <c r="AN13" i="16"/>
  <c r="AO13" i="16"/>
  <c r="AP13" i="16"/>
  <c r="AQ13" i="16"/>
  <c r="AR13" i="16"/>
  <c r="AS13" i="16"/>
  <c r="AT13" i="16"/>
  <c r="AU13" i="16"/>
  <c r="AV13" i="16"/>
  <c r="AW13" i="16"/>
  <c r="AX13" i="16"/>
  <c r="AY13" i="16"/>
  <c r="AZ13" i="16"/>
  <c r="BA13" i="16"/>
  <c r="BB13" i="16"/>
  <c r="BC13" i="16"/>
  <c r="BD13" i="16"/>
  <c r="BE13" i="16"/>
  <c r="BF13" i="16"/>
  <c r="BG13" i="16"/>
  <c r="BH13" i="16"/>
  <c r="BI13" i="16"/>
  <c r="BJ13" i="16"/>
  <c r="BK13" i="16"/>
  <c r="BL13" i="16"/>
  <c r="BM13" i="16"/>
  <c r="BN13" i="16"/>
  <c r="BO13" i="16"/>
  <c r="BP13" i="16"/>
  <c r="BQ13" i="16"/>
  <c r="BR13" i="16"/>
  <c r="BS13" i="16"/>
  <c r="BT13" i="16"/>
  <c r="BU13" i="16"/>
  <c r="BV13" i="16"/>
  <c r="BW13" i="16"/>
  <c r="BX13" i="16"/>
  <c r="BY13" i="16"/>
  <c r="BZ13" i="16"/>
  <c r="CA13" i="16"/>
  <c r="CB13" i="16"/>
  <c r="CC13" i="16"/>
  <c r="CD13" i="16"/>
  <c r="CE13" i="16"/>
  <c r="CF13" i="16"/>
  <c r="CG13" i="16"/>
  <c r="CH13" i="16"/>
  <c r="CI13" i="16"/>
  <c r="CJ13" i="16"/>
  <c r="CK13" i="16"/>
  <c r="CL13" i="16"/>
  <c r="CM13" i="16"/>
  <c r="CN13" i="16"/>
  <c r="CO13" i="16"/>
  <c r="CP13" i="16"/>
  <c r="CQ13" i="16"/>
  <c r="CR13" i="16"/>
  <c r="CS13" i="16"/>
  <c r="CT13" i="16"/>
  <c r="CU13" i="16"/>
  <c r="CV13" i="16"/>
  <c r="CW13" i="16"/>
  <c r="CX13" i="16"/>
  <c r="CY13" i="16"/>
  <c r="CZ13" i="16"/>
  <c r="DA13" i="16"/>
  <c r="DB13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AG14" i="16"/>
  <c r="AH14" i="16"/>
  <c r="AI14" i="16"/>
  <c r="AJ14" i="16"/>
  <c r="AK14" i="16"/>
  <c r="AL14" i="16"/>
  <c r="AM14" i="16"/>
  <c r="AN14" i="16"/>
  <c r="AO14" i="16"/>
  <c r="AP14" i="16"/>
  <c r="AQ14" i="16"/>
  <c r="AR14" i="16"/>
  <c r="AS14" i="16"/>
  <c r="AT14" i="16"/>
  <c r="AU14" i="16"/>
  <c r="AV14" i="16"/>
  <c r="AW14" i="16"/>
  <c r="AX14" i="16"/>
  <c r="AY14" i="16"/>
  <c r="AZ14" i="16"/>
  <c r="BA14" i="16"/>
  <c r="BB14" i="16"/>
  <c r="BC14" i="16"/>
  <c r="BD14" i="16"/>
  <c r="BE14" i="16"/>
  <c r="BF14" i="16"/>
  <c r="BG14" i="16"/>
  <c r="BH14" i="16"/>
  <c r="BI14" i="16"/>
  <c r="BJ14" i="16"/>
  <c r="BK14" i="16"/>
  <c r="BL14" i="16"/>
  <c r="BM14" i="16"/>
  <c r="BN14" i="16"/>
  <c r="BO14" i="16"/>
  <c r="BP14" i="16"/>
  <c r="BQ14" i="16"/>
  <c r="BR14" i="16"/>
  <c r="BS14" i="16"/>
  <c r="BT14" i="16"/>
  <c r="BU14" i="16"/>
  <c r="BV14" i="16"/>
  <c r="BW14" i="16"/>
  <c r="BX14" i="16"/>
  <c r="BY14" i="16"/>
  <c r="BZ14" i="16"/>
  <c r="CA14" i="16"/>
  <c r="CB14" i="16"/>
  <c r="CC14" i="16"/>
  <c r="CD14" i="16"/>
  <c r="CE14" i="16"/>
  <c r="CF14" i="16"/>
  <c r="CG14" i="16"/>
  <c r="CH14" i="16"/>
  <c r="CI14" i="16"/>
  <c r="CJ14" i="16"/>
  <c r="CK14" i="16"/>
  <c r="CL14" i="16"/>
  <c r="CM14" i="16"/>
  <c r="CN14" i="16"/>
  <c r="CO14" i="16"/>
  <c r="CP14" i="16"/>
  <c r="CQ14" i="16"/>
  <c r="CR14" i="16"/>
  <c r="CS14" i="16"/>
  <c r="CT14" i="16"/>
  <c r="CU14" i="16"/>
  <c r="CV14" i="16"/>
  <c r="CW14" i="16"/>
  <c r="CX14" i="16"/>
  <c r="CY14" i="16"/>
  <c r="CZ14" i="16"/>
  <c r="DA14" i="16"/>
  <c r="DB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F15" i="16"/>
  <c r="AG15" i="16"/>
  <c r="AH15" i="16"/>
  <c r="AI15" i="16"/>
  <c r="AJ15" i="16"/>
  <c r="AK15" i="16"/>
  <c r="AL15" i="16"/>
  <c r="AM15" i="16"/>
  <c r="AN15" i="16"/>
  <c r="AO15" i="16"/>
  <c r="AP15" i="16"/>
  <c r="AQ15" i="16"/>
  <c r="AR15" i="16"/>
  <c r="AS15" i="16"/>
  <c r="AT15" i="16"/>
  <c r="AU15" i="16"/>
  <c r="AV15" i="16"/>
  <c r="AW15" i="16"/>
  <c r="AX15" i="16"/>
  <c r="AY15" i="16"/>
  <c r="AZ15" i="16"/>
  <c r="BA15" i="16"/>
  <c r="BB15" i="16"/>
  <c r="BC15" i="16"/>
  <c r="BD15" i="16"/>
  <c r="BE15" i="16"/>
  <c r="BF15" i="16"/>
  <c r="BG15" i="16"/>
  <c r="BH15" i="16"/>
  <c r="BI15" i="16"/>
  <c r="BJ15" i="16"/>
  <c r="BK15" i="16"/>
  <c r="BL15" i="16"/>
  <c r="BM15" i="16"/>
  <c r="BN15" i="16"/>
  <c r="BO15" i="16"/>
  <c r="BP15" i="16"/>
  <c r="BQ15" i="16"/>
  <c r="BR15" i="16"/>
  <c r="BS15" i="16"/>
  <c r="BT15" i="16"/>
  <c r="BU15" i="16"/>
  <c r="BV15" i="16"/>
  <c r="BW15" i="16"/>
  <c r="BX15" i="16"/>
  <c r="BY15" i="16"/>
  <c r="BZ15" i="16"/>
  <c r="CA15" i="16"/>
  <c r="CB15" i="16"/>
  <c r="CC15" i="16"/>
  <c r="CD15" i="16"/>
  <c r="CE15" i="16"/>
  <c r="CF15" i="16"/>
  <c r="CG15" i="16"/>
  <c r="CH15" i="16"/>
  <c r="CI15" i="16"/>
  <c r="CJ15" i="16"/>
  <c r="CK15" i="16"/>
  <c r="CL15" i="16"/>
  <c r="CM15" i="16"/>
  <c r="CN15" i="16"/>
  <c r="CO15" i="16"/>
  <c r="CP15" i="16"/>
  <c r="CQ15" i="16"/>
  <c r="CR15" i="16"/>
  <c r="CS15" i="16"/>
  <c r="CT15" i="16"/>
  <c r="CU15" i="16"/>
  <c r="CV15" i="16"/>
  <c r="CW15" i="16"/>
  <c r="CX15" i="16"/>
  <c r="CY15" i="16"/>
  <c r="CZ15" i="16"/>
  <c r="DA15" i="16"/>
  <c r="DB15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AF16" i="16"/>
  <c r="AG16" i="16"/>
  <c r="AH16" i="16"/>
  <c r="AI16" i="16"/>
  <c r="AJ16" i="16"/>
  <c r="AK16" i="16"/>
  <c r="AL16" i="16"/>
  <c r="AM16" i="16"/>
  <c r="AN16" i="16"/>
  <c r="AO16" i="16"/>
  <c r="AP16" i="16"/>
  <c r="AQ16" i="16"/>
  <c r="AR16" i="16"/>
  <c r="AS16" i="16"/>
  <c r="AT16" i="16"/>
  <c r="AU16" i="16"/>
  <c r="AV16" i="16"/>
  <c r="AW16" i="16"/>
  <c r="AX16" i="16"/>
  <c r="AY16" i="16"/>
  <c r="AZ16" i="16"/>
  <c r="BA16" i="16"/>
  <c r="BB16" i="16"/>
  <c r="BC16" i="16"/>
  <c r="BD16" i="16"/>
  <c r="BE16" i="16"/>
  <c r="BF16" i="16"/>
  <c r="BG16" i="16"/>
  <c r="BH16" i="16"/>
  <c r="BI16" i="16"/>
  <c r="BJ16" i="16"/>
  <c r="BK16" i="16"/>
  <c r="BL16" i="16"/>
  <c r="BM16" i="16"/>
  <c r="BN16" i="16"/>
  <c r="BO16" i="16"/>
  <c r="BP16" i="16"/>
  <c r="BQ16" i="16"/>
  <c r="BR16" i="16"/>
  <c r="BS16" i="16"/>
  <c r="BT16" i="16"/>
  <c r="BU16" i="16"/>
  <c r="BV16" i="16"/>
  <c r="BW16" i="16"/>
  <c r="BX16" i="16"/>
  <c r="BY16" i="16"/>
  <c r="BZ16" i="16"/>
  <c r="CA16" i="16"/>
  <c r="CB16" i="16"/>
  <c r="CC16" i="16"/>
  <c r="CD16" i="16"/>
  <c r="CE16" i="16"/>
  <c r="CF16" i="16"/>
  <c r="CG16" i="16"/>
  <c r="CH16" i="16"/>
  <c r="CI16" i="16"/>
  <c r="CJ16" i="16"/>
  <c r="CK16" i="16"/>
  <c r="CL16" i="16"/>
  <c r="CM16" i="16"/>
  <c r="CN16" i="16"/>
  <c r="CO16" i="16"/>
  <c r="CP16" i="16"/>
  <c r="CQ16" i="16"/>
  <c r="CR16" i="16"/>
  <c r="CS16" i="16"/>
  <c r="CT16" i="16"/>
  <c r="CU16" i="16"/>
  <c r="CV16" i="16"/>
  <c r="CW16" i="16"/>
  <c r="CX16" i="16"/>
  <c r="CY16" i="16"/>
  <c r="CZ16" i="16"/>
  <c r="DA16" i="16"/>
  <c r="DB16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AF17" i="16"/>
  <c r="AG17" i="16"/>
  <c r="AH17" i="16"/>
  <c r="AI17" i="16"/>
  <c r="AJ17" i="16"/>
  <c r="AK17" i="16"/>
  <c r="AL17" i="16"/>
  <c r="AM17" i="16"/>
  <c r="AN17" i="16"/>
  <c r="AO17" i="16"/>
  <c r="AP17" i="16"/>
  <c r="AQ17" i="16"/>
  <c r="AR17" i="16"/>
  <c r="AS17" i="16"/>
  <c r="AT17" i="16"/>
  <c r="AU17" i="16"/>
  <c r="AV17" i="16"/>
  <c r="AW17" i="16"/>
  <c r="AX17" i="16"/>
  <c r="AY17" i="16"/>
  <c r="AZ17" i="16"/>
  <c r="BA17" i="16"/>
  <c r="BB17" i="16"/>
  <c r="BC17" i="16"/>
  <c r="BD17" i="16"/>
  <c r="BE17" i="16"/>
  <c r="BF17" i="16"/>
  <c r="BG17" i="16"/>
  <c r="BH17" i="16"/>
  <c r="BI17" i="16"/>
  <c r="BJ17" i="16"/>
  <c r="BK17" i="16"/>
  <c r="BL17" i="16"/>
  <c r="BM17" i="16"/>
  <c r="BN17" i="16"/>
  <c r="BO17" i="16"/>
  <c r="BP17" i="16"/>
  <c r="BQ17" i="16"/>
  <c r="BR17" i="16"/>
  <c r="BS17" i="16"/>
  <c r="BT17" i="16"/>
  <c r="BU17" i="16"/>
  <c r="BV17" i="16"/>
  <c r="BW17" i="16"/>
  <c r="BX17" i="16"/>
  <c r="BY17" i="16"/>
  <c r="BZ17" i="16"/>
  <c r="CA17" i="16"/>
  <c r="CB17" i="16"/>
  <c r="CC17" i="16"/>
  <c r="CD17" i="16"/>
  <c r="CE17" i="16"/>
  <c r="CF17" i="16"/>
  <c r="CG17" i="16"/>
  <c r="CH17" i="16"/>
  <c r="CI17" i="16"/>
  <c r="CJ17" i="16"/>
  <c r="CK17" i="16"/>
  <c r="CL17" i="16"/>
  <c r="CM17" i="16"/>
  <c r="CN17" i="16"/>
  <c r="CO17" i="16"/>
  <c r="CP17" i="16"/>
  <c r="CQ17" i="16"/>
  <c r="CR17" i="16"/>
  <c r="CS17" i="16"/>
  <c r="CT17" i="16"/>
  <c r="CU17" i="16"/>
  <c r="CV17" i="16"/>
  <c r="CW17" i="16"/>
  <c r="CX17" i="16"/>
  <c r="CY17" i="16"/>
  <c r="CZ17" i="16"/>
  <c r="DA17" i="16"/>
  <c r="DB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AD18" i="16"/>
  <c r="AE18" i="16"/>
  <c r="AF18" i="16"/>
  <c r="AG18" i="16"/>
  <c r="AH18" i="16"/>
  <c r="AI18" i="16"/>
  <c r="AJ18" i="16"/>
  <c r="AK18" i="16"/>
  <c r="AL18" i="16"/>
  <c r="AM18" i="16"/>
  <c r="AN18" i="16"/>
  <c r="AO18" i="16"/>
  <c r="AP18" i="16"/>
  <c r="AQ18" i="16"/>
  <c r="AR18" i="16"/>
  <c r="AS18" i="16"/>
  <c r="AT18" i="16"/>
  <c r="AU18" i="16"/>
  <c r="AV18" i="16"/>
  <c r="AW18" i="16"/>
  <c r="AX18" i="16"/>
  <c r="AY18" i="16"/>
  <c r="AZ18" i="16"/>
  <c r="BA18" i="16"/>
  <c r="BB18" i="16"/>
  <c r="BC18" i="16"/>
  <c r="BD18" i="16"/>
  <c r="BE18" i="16"/>
  <c r="BF18" i="16"/>
  <c r="BG18" i="16"/>
  <c r="BH18" i="16"/>
  <c r="BI18" i="16"/>
  <c r="BJ18" i="16"/>
  <c r="BK18" i="16"/>
  <c r="BL18" i="16"/>
  <c r="BM18" i="16"/>
  <c r="BN18" i="16"/>
  <c r="BO18" i="16"/>
  <c r="BP18" i="16"/>
  <c r="BQ18" i="16"/>
  <c r="BR18" i="16"/>
  <c r="BS18" i="16"/>
  <c r="BT18" i="16"/>
  <c r="BU18" i="16"/>
  <c r="BV18" i="16"/>
  <c r="BW18" i="16"/>
  <c r="BX18" i="16"/>
  <c r="BY18" i="16"/>
  <c r="BZ18" i="16"/>
  <c r="CA18" i="16"/>
  <c r="CB18" i="16"/>
  <c r="CC18" i="16"/>
  <c r="CD18" i="16"/>
  <c r="CE18" i="16"/>
  <c r="CF18" i="16"/>
  <c r="CG18" i="16"/>
  <c r="CH18" i="16"/>
  <c r="CI18" i="16"/>
  <c r="CJ18" i="16"/>
  <c r="CK18" i="16"/>
  <c r="CL18" i="16"/>
  <c r="CM18" i="16"/>
  <c r="CN18" i="16"/>
  <c r="CO18" i="16"/>
  <c r="CP18" i="16"/>
  <c r="CQ18" i="16"/>
  <c r="CR18" i="16"/>
  <c r="CS18" i="16"/>
  <c r="CT18" i="16"/>
  <c r="CU18" i="16"/>
  <c r="CV18" i="16"/>
  <c r="CW18" i="16"/>
  <c r="CX18" i="16"/>
  <c r="CY18" i="16"/>
  <c r="CZ18" i="16"/>
  <c r="DA18" i="16"/>
  <c r="DB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AH19" i="16"/>
  <c r="AI19" i="16"/>
  <c r="AJ19" i="16"/>
  <c r="AK19" i="16"/>
  <c r="AL19" i="16"/>
  <c r="AM19" i="16"/>
  <c r="AN19" i="16"/>
  <c r="AO19" i="16"/>
  <c r="AP19" i="16"/>
  <c r="AQ19" i="16"/>
  <c r="AR19" i="16"/>
  <c r="AS19" i="16"/>
  <c r="AT19" i="16"/>
  <c r="AU19" i="16"/>
  <c r="AV19" i="16"/>
  <c r="AW19" i="16"/>
  <c r="AX19" i="16"/>
  <c r="AY19" i="16"/>
  <c r="AZ19" i="16"/>
  <c r="BA19" i="16"/>
  <c r="BB19" i="16"/>
  <c r="BC19" i="16"/>
  <c r="BD19" i="16"/>
  <c r="BE19" i="16"/>
  <c r="BF19" i="16"/>
  <c r="BG19" i="16"/>
  <c r="BH19" i="16"/>
  <c r="BI19" i="16"/>
  <c r="BJ19" i="16"/>
  <c r="BK19" i="16"/>
  <c r="BL19" i="16"/>
  <c r="BM19" i="16"/>
  <c r="BN19" i="16"/>
  <c r="BO19" i="16"/>
  <c r="BP19" i="16"/>
  <c r="BQ19" i="16"/>
  <c r="BR19" i="16"/>
  <c r="BS19" i="16"/>
  <c r="BT19" i="16"/>
  <c r="BU19" i="16"/>
  <c r="BV19" i="16"/>
  <c r="BW19" i="16"/>
  <c r="BX19" i="16"/>
  <c r="BY19" i="16"/>
  <c r="BZ19" i="16"/>
  <c r="CA19" i="16"/>
  <c r="CB19" i="16"/>
  <c r="CC19" i="16"/>
  <c r="CD19" i="16"/>
  <c r="CE19" i="16"/>
  <c r="CF19" i="16"/>
  <c r="CG19" i="16"/>
  <c r="CH19" i="16"/>
  <c r="CI19" i="16"/>
  <c r="CJ19" i="16"/>
  <c r="CK19" i="16"/>
  <c r="CL19" i="16"/>
  <c r="CM19" i="16"/>
  <c r="CN19" i="16"/>
  <c r="CO19" i="16"/>
  <c r="CP19" i="16"/>
  <c r="CQ19" i="16"/>
  <c r="CR19" i="16"/>
  <c r="CS19" i="16"/>
  <c r="CT19" i="16"/>
  <c r="CU19" i="16"/>
  <c r="CV19" i="16"/>
  <c r="CW19" i="16"/>
  <c r="CX19" i="16"/>
  <c r="CY19" i="16"/>
  <c r="CZ19" i="16"/>
  <c r="DA19" i="16"/>
  <c r="DB19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F20" i="16"/>
  <c r="AG20" i="16"/>
  <c r="AH20" i="16"/>
  <c r="AI20" i="16"/>
  <c r="AJ20" i="16"/>
  <c r="AK20" i="16"/>
  <c r="AL20" i="16"/>
  <c r="AM20" i="16"/>
  <c r="AN20" i="16"/>
  <c r="AO20" i="16"/>
  <c r="AP20" i="16"/>
  <c r="AQ20" i="16"/>
  <c r="AR20" i="16"/>
  <c r="AS20" i="16"/>
  <c r="AT20" i="16"/>
  <c r="AU20" i="16"/>
  <c r="AV20" i="16"/>
  <c r="AW20" i="16"/>
  <c r="AX20" i="16"/>
  <c r="AY20" i="16"/>
  <c r="AZ20" i="16"/>
  <c r="BA20" i="16"/>
  <c r="BB20" i="16"/>
  <c r="BC20" i="16"/>
  <c r="BD20" i="16"/>
  <c r="BE20" i="16"/>
  <c r="BF20" i="16"/>
  <c r="BG20" i="16"/>
  <c r="BH20" i="16"/>
  <c r="BI20" i="16"/>
  <c r="BJ20" i="16"/>
  <c r="BK20" i="16"/>
  <c r="BL20" i="16"/>
  <c r="BM20" i="16"/>
  <c r="BN20" i="16"/>
  <c r="BO20" i="16"/>
  <c r="BP20" i="16"/>
  <c r="BQ20" i="16"/>
  <c r="BR20" i="16"/>
  <c r="BS20" i="16"/>
  <c r="BT20" i="16"/>
  <c r="BU20" i="16"/>
  <c r="BV20" i="16"/>
  <c r="BW20" i="16"/>
  <c r="BX20" i="16"/>
  <c r="BY20" i="16"/>
  <c r="BZ20" i="16"/>
  <c r="CA20" i="16"/>
  <c r="CB20" i="16"/>
  <c r="CC20" i="16"/>
  <c r="CD20" i="16"/>
  <c r="CE20" i="16"/>
  <c r="CF20" i="16"/>
  <c r="CG20" i="16"/>
  <c r="CH20" i="16"/>
  <c r="CI20" i="16"/>
  <c r="CJ20" i="16"/>
  <c r="CK20" i="16"/>
  <c r="CL20" i="16"/>
  <c r="CM20" i="16"/>
  <c r="CN20" i="16"/>
  <c r="CO20" i="16"/>
  <c r="CP20" i="16"/>
  <c r="CQ20" i="16"/>
  <c r="CR20" i="16"/>
  <c r="CS20" i="16"/>
  <c r="CT20" i="16"/>
  <c r="CU20" i="16"/>
  <c r="CV20" i="16"/>
  <c r="CW20" i="16"/>
  <c r="CX20" i="16"/>
  <c r="CY20" i="16"/>
  <c r="CZ20" i="16"/>
  <c r="DA20" i="16"/>
  <c r="DB20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Z21" i="16"/>
  <c r="AA21" i="16"/>
  <c r="AB21" i="16"/>
  <c r="AC21" i="16"/>
  <c r="AD21" i="16"/>
  <c r="AE21" i="16"/>
  <c r="AF21" i="16"/>
  <c r="AG21" i="16"/>
  <c r="AH21" i="16"/>
  <c r="AI21" i="16"/>
  <c r="AJ21" i="16"/>
  <c r="AK21" i="16"/>
  <c r="AL21" i="16"/>
  <c r="AM21" i="16"/>
  <c r="AN21" i="16"/>
  <c r="AO21" i="16"/>
  <c r="AP21" i="16"/>
  <c r="AQ21" i="16"/>
  <c r="AR21" i="16"/>
  <c r="AS21" i="16"/>
  <c r="AT21" i="16"/>
  <c r="AU21" i="16"/>
  <c r="AV21" i="16"/>
  <c r="AW21" i="16"/>
  <c r="AX21" i="16"/>
  <c r="AY21" i="16"/>
  <c r="AZ21" i="16"/>
  <c r="BA21" i="16"/>
  <c r="BB21" i="16"/>
  <c r="BC21" i="16"/>
  <c r="BD21" i="16"/>
  <c r="BE21" i="16"/>
  <c r="BF21" i="16"/>
  <c r="BG21" i="16"/>
  <c r="BH21" i="16"/>
  <c r="BI21" i="16"/>
  <c r="BJ21" i="16"/>
  <c r="BK21" i="16"/>
  <c r="BL21" i="16"/>
  <c r="BM21" i="16"/>
  <c r="BN21" i="16"/>
  <c r="BO21" i="16"/>
  <c r="BP21" i="16"/>
  <c r="BQ21" i="16"/>
  <c r="BR21" i="16"/>
  <c r="BS21" i="16"/>
  <c r="BT21" i="16"/>
  <c r="BU21" i="16"/>
  <c r="BV21" i="16"/>
  <c r="BW21" i="16"/>
  <c r="BX21" i="16"/>
  <c r="BY21" i="16"/>
  <c r="BZ21" i="16"/>
  <c r="CA21" i="16"/>
  <c r="CB21" i="16"/>
  <c r="CC21" i="16"/>
  <c r="CD21" i="16"/>
  <c r="CE21" i="16"/>
  <c r="CF21" i="16"/>
  <c r="CG21" i="16"/>
  <c r="CH21" i="16"/>
  <c r="CI21" i="16"/>
  <c r="CJ21" i="16"/>
  <c r="CK21" i="16"/>
  <c r="CL21" i="16"/>
  <c r="CM21" i="16"/>
  <c r="CN21" i="16"/>
  <c r="CO21" i="16"/>
  <c r="CP21" i="16"/>
  <c r="CQ21" i="16"/>
  <c r="CR21" i="16"/>
  <c r="CS21" i="16"/>
  <c r="CT21" i="16"/>
  <c r="CU21" i="16"/>
  <c r="CV21" i="16"/>
  <c r="CW21" i="16"/>
  <c r="CX21" i="16"/>
  <c r="CY21" i="16"/>
  <c r="CZ21" i="16"/>
  <c r="DA21" i="16"/>
  <c r="DB21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Y22" i="16"/>
  <c r="Z22" i="16"/>
  <c r="AA22" i="16"/>
  <c r="AB22" i="16"/>
  <c r="AC22" i="16"/>
  <c r="AD22" i="16"/>
  <c r="AE22" i="16"/>
  <c r="AF22" i="16"/>
  <c r="AG22" i="16"/>
  <c r="AH22" i="16"/>
  <c r="AI22" i="16"/>
  <c r="AJ22" i="16"/>
  <c r="AK22" i="16"/>
  <c r="AL22" i="16"/>
  <c r="AM22" i="16"/>
  <c r="AN22" i="16"/>
  <c r="AO22" i="16"/>
  <c r="AP22" i="16"/>
  <c r="AQ22" i="16"/>
  <c r="AR22" i="16"/>
  <c r="AS22" i="16"/>
  <c r="AT22" i="16"/>
  <c r="AU22" i="16"/>
  <c r="AV22" i="16"/>
  <c r="AW22" i="16"/>
  <c r="AX22" i="16"/>
  <c r="AY22" i="16"/>
  <c r="AZ22" i="16"/>
  <c r="BA22" i="16"/>
  <c r="BB22" i="16"/>
  <c r="BC22" i="16"/>
  <c r="BD22" i="16"/>
  <c r="BE22" i="16"/>
  <c r="BF22" i="16"/>
  <c r="BG22" i="16"/>
  <c r="BH22" i="16"/>
  <c r="BI22" i="16"/>
  <c r="BJ22" i="16"/>
  <c r="BK22" i="16"/>
  <c r="BL22" i="16"/>
  <c r="BM22" i="16"/>
  <c r="BN22" i="16"/>
  <c r="BO22" i="16"/>
  <c r="BP22" i="16"/>
  <c r="BQ22" i="16"/>
  <c r="BR22" i="16"/>
  <c r="BS22" i="16"/>
  <c r="BT22" i="16"/>
  <c r="BU22" i="16"/>
  <c r="BV22" i="16"/>
  <c r="BW22" i="16"/>
  <c r="BX22" i="16"/>
  <c r="BY22" i="16"/>
  <c r="BZ22" i="16"/>
  <c r="CA22" i="16"/>
  <c r="CB22" i="16"/>
  <c r="CC22" i="16"/>
  <c r="CD22" i="16"/>
  <c r="CE22" i="16"/>
  <c r="CF22" i="16"/>
  <c r="CG22" i="16"/>
  <c r="CH22" i="16"/>
  <c r="CI22" i="16"/>
  <c r="CJ22" i="16"/>
  <c r="CK22" i="16"/>
  <c r="CL22" i="16"/>
  <c r="CM22" i="16"/>
  <c r="CN22" i="16"/>
  <c r="CO22" i="16"/>
  <c r="CP22" i="16"/>
  <c r="CQ22" i="16"/>
  <c r="CR22" i="16"/>
  <c r="CS22" i="16"/>
  <c r="CT22" i="16"/>
  <c r="CU22" i="16"/>
  <c r="CV22" i="16"/>
  <c r="CW22" i="16"/>
  <c r="CX22" i="16"/>
  <c r="CY22" i="16"/>
  <c r="CZ22" i="16"/>
  <c r="DA22" i="16"/>
  <c r="DB22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3" i="16"/>
  <c r="AF23" i="16"/>
  <c r="AG23" i="16"/>
  <c r="AH23" i="16"/>
  <c r="AI23" i="16"/>
  <c r="AJ23" i="16"/>
  <c r="AK23" i="16"/>
  <c r="AL23" i="16"/>
  <c r="AM23" i="16"/>
  <c r="AN23" i="16"/>
  <c r="AO23" i="16"/>
  <c r="AP23" i="16"/>
  <c r="AQ23" i="16"/>
  <c r="AR23" i="16"/>
  <c r="AS23" i="16"/>
  <c r="AT23" i="16"/>
  <c r="AU23" i="16"/>
  <c r="AV23" i="16"/>
  <c r="AW23" i="16"/>
  <c r="AX23" i="16"/>
  <c r="AY23" i="16"/>
  <c r="AZ23" i="16"/>
  <c r="BA23" i="16"/>
  <c r="BB23" i="16"/>
  <c r="BC23" i="16"/>
  <c r="BD23" i="16"/>
  <c r="BE23" i="16"/>
  <c r="BF23" i="16"/>
  <c r="BG23" i="16"/>
  <c r="BH23" i="16"/>
  <c r="BI23" i="16"/>
  <c r="BJ23" i="16"/>
  <c r="BK23" i="16"/>
  <c r="BL23" i="16"/>
  <c r="BM23" i="16"/>
  <c r="BN23" i="16"/>
  <c r="BO23" i="16"/>
  <c r="BP23" i="16"/>
  <c r="BQ23" i="16"/>
  <c r="BR23" i="16"/>
  <c r="BS23" i="16"/>
  <c r="BT23" i="16"/>
  <c r="BU23" i="16"/>
  <c r="BV23" i="16"/>
  <c r="BW23" i="16"/>
  <c r="BX23" i="16"/>
  <c r="BY23" i="16"/>
  <c r="BZ23" i="16"/>
  <c r="CA23" i="16"/>
  <c r="CB23" i="16"/>
  <c r="CC23" i="16"/>
  <c r="CD23" i="16"/>
  <c r="CE23" i="16"/>
  <c r="CF23" i="16"/>
  <c r="CG23" i="16"/>
  <c r="CH23" i="16"/>
  <c r="CI23" i="16"/>
  <c r="CJ23" i="16"/>
  <c r="CK23" i="16"/>
  <c r="CL23" i="16"/>
  <c r="CM23" i="16"/>
  <c r="CN23" i="16"/>
  <c r="CO23" i="16"/>
  <c r="CP23" i="16"/>
  <c r="CQ23" i="16"/>
  <c r="CR23" i="16"/>
  <c r="CS23" i="16"/>
  <c r="CT23" i="16"/>
  <c r="CU23" i="16"/>
  <c r="CV23" i="16"/>
  <c r="CW23" i="16"/>
  <c r="CX23" i="16"/>
  <c r="CY23" i="16"/>
  <c r="CZ23" i="16"/>
  <c r="DA23" i="16"/>
  <c r="DB23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T24" i="16"/>
  <c r="U24" i="16"/>
  <c r="V24" i="16"/>
  <c r="W24" i="16"/>
  <c r="X24" i="16"/>
  <c r="Y24" i="16"/>
  <c r="Z24" i="16"/>
  <c r="AA24" i="16"/>
  <c r="AB24" i="16"/>
  <c r="AC24" i="16"/>
  <c r="AD24" i="16"/>
  <c r="AE24" i="16"/>
  <c r="AF24" i="16"/>
  <c r="AG24" i="16"/>
  <c r="AH24" i="16"/>
  <c r="AI24" i="16"/>
  <c r="AJ24" i="16"/>
  <c r="AK24" i="16"/>
  <c r="AL24" i="16"/>
  <c r="AM24" i="16"/>
  <c r="AN24" i="16"/>
  <c r="AO24" i="16"/>
  <c r="AP24" i="16"/>
  <c r="AQ24" i="16"/>
  <c r="AR24" i="16"/>
  <c r="AS24" i="16"/>
  <c r="AT24" i="16"/>
  <c r="AU24" i="16"/>
  <c r="AV24" i="16"/>
  <c r="AW24" i="16"/>
  <c r="AX24" i="16"/>
  <c r="AY24" i="16"/>
  <c r="AZ24" i="16"/>
  <c r="BA24" i="16"/>
  <c r="BB24" i="16"/>
  <c r="BC24" i="16"/>
  <c r="BD24" i="16"/>
  <c r="BE24" i="16"/>
  <c r="BF24" i="16"/>
  <c r="BG24" i="16"/>
  <c r="BH24" i="16"/>
  <c r="BI24" i="16"/>
  <c r="BJ24" i="16"/>
  <c r="BK24" i="16"/>
  <c r="BL24" i="16"/>
  <c r="BM24" i="16"/>
  <c r="BN24" i="16"/>
  <c r="BO24" i="16"/>
  <c r="BP24" i="16"/>
  <c r="BQ24" i="16"/>
  <c r="BR24" i="16"/>
  <c r="BS24" i="16"/>
  <c r="BT24" i="16"/>
  <c r="BU24" i="16"/>
  <c r="BV24" i="16"/>
  <c r="BW24" i="16"/>
  <c r="BX24" i="16"/>
  <c r="BY24" i="16"/>
  <c r="BZ24" i="16"/>
  <c r="CA24" i="16"/>
  <c r="CB24" i="16"/>
  <c r="CC24" i="16"/>
  <c r="CD24" i="16"/>
  <c r="CE24" i="16"/>
  <c r="CF24" i="16"/>
  <c r="CG24" i="16"/>
  <c r="CH24" i="16"/>
  <c r="CI24" i="16"/>
  <c r="CJ24" i="16"/>
  <c r="CK24" i="16"/>
  <c r="CL24" i="16"/>
  <c r="CM24" i="16"/>
  <c r="CN24" i="16"/>
  <c r="CO24" i="16"/>
  <c r="CP24" i="16"/>
  <c r="CQ24" i="16"/>
  <c r="CR24" i="16"/>
  <c r="CS24" i="16"/>
  <c r="CT24" i="16"/>
  <c r="CU24" i="16"/>
  <c r="CV24" i="16"/>
  <c r="CW24" i="16"/>
  <c r="CX24" i="16"/>
  <c r="CY24" i="16"/>
  <c r="CZ24" i="16"/>
  <c r="DA24" i="16"/>
  <c r="DB24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AF25" i="16"/>
  <c r="AG25" i="16"/>
  <c r="AH25" i="16"/>
  <c r="AI25" i="16"/>
  <c r="AJ25" i="16"/>
  <c r="AK25" i="16"/>
  <c r="AL25" i="16"/>
  <c r="AM25" i="16"/>
  <c r="AN25" i="16"/>
  <c r="AO25" i="16"/>
  <c r="AP25" i="16"/>
  <c r="AQ25" i="16"/>
  <c r="AR25" i="16"/>
  <c r="AS25" i="16"/>
  <c r="AT25" i="16"/>
  <c r="AU25" i="16"/>
  <c r="AV25" i="16"/>
  <c r="AW25" i="16"/>
  <c r="AX25" i="16"/>
  <c r="AY25" i="16"/>
  <c r="AZ25" i="16"/>
  <c r="BA25" i="16"/>
  <c r="BB25" i="16"/>
  <c r="BC25" i="16"/>
  <c r="BD25" i="16"/>
  <c r="BE25" i="16"/>
  <c r="BF25" i="16"/>
  <c r="BG25" i="16"/>
  <c r="BH25" i="16"/>
  <c r="BI25" i="16"/>
  <c r="BJ25" i="16"/>
  <c r="BK25" i="16"/>
  <c r="BL25" i="16"/>
  <c r="BM25" i="16"/>
  <c r="BN25" i="16"/>
  <c r="BO25" i="16"/>
  <c r="BP25" i="16"/>
  <c r="BQ25" i="16"/>
  <c r="BR25" i="16"/>
  <c r="BS25" i="16"/>
  <c r="BT25" i="16"/>
  <c r="BU25" i="16"/>
  <c r="BV25" i="16"/>
  <c r="BW25" i="16"/>
  <c r="BX25" i="16"/>
  <c r="BY25" i="16"/>
  <c r="BZ25" i="16"/>
  <c r="CA25" i="16"/>
  <c r="CB25" i="16"/>
  <c r="CC25" i="16"/>
  <c r="CD25" i="16"/>
  <c r="CE25" i="16"/>
  <c r="CF25" i="16"/>
  <c r="CG25" i="16"/>
  <c r="CH25" i="16"/>
  <c r="CI25" i="16"/>
  <c r="CJ25" i="16"/>
  <c r="CK25" i="16"/>
  <c r="CL25" i="16"/>
  <c r="CM25" i="16"/>
  <c r="CN25" i="16"/>
  <c r="CO25" i="16"/>
  <c r="CP25" i="16"/>
  <c r="CQ25" i="16"/>
  <c r="CR25" i="16"/>
  <c r="CS25" i="16"/>
  <c r="CT25" i="16"/>
  <c r="CU25" i="16"/>
  <c r="CV25" i="16"/>
  <c r="CW25" i="16"/>
  <c r="CX25" i="16"/>
  <c r="CY25" i="16"/>
  <c r="CZ25" i="16"/>
  <c r="DA25" i="16"/>
  <c r="DB25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AF26" i="16"/>
  <c r="AG26" i="16"/>
  <c r="AH26" i="16"/>
  <c r="AI26" i="16"/>
  <c r="AJ26" i="16"/>
  <c r="AK26" i="16"/>
  <c r="AL26" i="16"/>
  <c r="AM26" i="16"/>
  <c r="AN26" i="16"/>
  <c r="AO26" i="16"/>
  <c r="AP26" i="16"/>
  <c r="AQ26" i="16"/>
  <c r="AR26" i="16"/>
  <c r="AS26" i="16"/>
  <c r="AT26" i="16"/>
  <c r="AU26" i="16"/>
  <c r="AV26" i="16"/>
  <c r="AW26" i="16"/>
  <c r="AX26" i="16"/>
  <c r="AY26" i="16"/>
  <c r="AZ26" i="16"/>
  <c r="BA26" i="16"/>
  <c r="BB26" i="16"/>
  <c r="BC26" i="16"/>
  <c r="BD26" i="16"/>
  <c r="BE26" i="16"/>
  <c r="BF26" i="16"/>
  <c r="BG26" i="16"/>
  <c r="BH26" i="16"/>
  <c r="BI26" i="16"/>
  <c r="BJ26" i="16"/>
  <c r="BK26" i="16"/>
  <c r="BL26" i="16"/>
  <c r="BM26" i="16"/>
  <c r="BN26" i="16"/>
  <c r="BO26" i="16"/>
  <c r="BP26" i="16"/>
  <c r="BQ26" i="16"/>
  <c r="BR26" i="16"/>
  <c r="BS26" i="16"/>
  <c r="BT26" i="16"/>
  <c r="BU26" i="16"/>
  <c r="BV26" i="16"/>
  <c r="BW26" i="16"/>
  <c r="BX26" i="16"/>
  <c r="BY26" i="16"/>
  <c r="BZ26" i="16"/>
  <c r="CA26" i="16"/>
  <c r="CB26" i="16"/>
  <c r="CC26" i="16"/>
  <c r="CD26" i="16"/>
  <c r="CE26" i="16"/>
  <c r="CF26" i="16"/>
  <c r="CG26" i="16"/>
  <c r="CH26" i="16"/>
  <c r="CI26" i="16"/>
  <c r="CJ26" i="16"/>
  <c r="CK26" i="16"/>
  <c r="CL26" i="16"/>
  <c r="CM26" i="16"/>
  <c r="CN26" i="16"/>
  <c r="CO26" i="16"/>
  <c r="CP26" i="16"/>
  <c r="CQ26" i="16"/>
  <c r="CR26" i="16"/>
  <c r="CS26" i="16"/>
  <c r="CT26" i="16"/>
  <c r="CU26" i="16"/>
  <c r="CV26" i="16"/>
  <c r="CW26" i="16"/>
  <c r="CX26" i="16"/>
  <c r="CY26" i="16"/>
  <c r="CZ26" i="16"/>
  <c r="DA26" i="16"/>
  <c r="DB26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AF27" i="16"/>
  <c r="AG27" i="16"/>
  <c r="AH27" i="16"/>
  <c r="AI27" i="16"/>
  <c r="AJ27" i="16"/>
  <c r="AK27" i="16"/>
  <c r="AL27" i="16"/>
  <c r="AM27" i="16"/>
  <c r="AN27" i="16"/>
  <c r="AO27" i="16"/>
  <c r="AP27" i="16"/>
  <c r="AQ27" i="16"/>
  <c r="AR27" i="16"/>
  <c r="AS27" i="16"/>
  <c r="AT27" i="16"/>
  <c r="AU27" i="16"/>
  <c r="AV27" i="16"/>
  <c r="AW27" i="16"/>
  <c r="AX27" i="16"/>
  <c r="AY27" i="16"/>
  <c r="AZ27" i="16"/>
  <c r="BA27" i="16"/>
  <c r="BB27" i="16"/>
  <c r="BC27" i="16"/>
  <c r="BD27" i="16"/>
  <c r="BE27" i="16"/>
  <c r="BF27" i="16"/>
  <c r="BG27" i="16"/>
  <c r="BH27" i="16"/>
  <c r="BI27" i="16"/>
  <c r="BJ27" i="16"/>
  <c r="BK27" i="16"/>
  <c r="BL27" i="16"/>
  <c r="BM27" i="16"/>
  <c r="BN27" i="16"/>
  <c r="BO27" i="16"/>
  <c r="BP27" i="16"/>
  <c r="BQ27" i="16"/>
  <c r="BR27" i="16"/>
  <c r="BS27" i="16"/>
  <c r="BT27" i="16"/>
  <c r="BU27" i="16"/>
  <c r="BV27" i="16"/>
  <c r="BW27" i="16"/>
  <c r="BX27" i="16"/>
  <c r="BY27" i="16"/>
  <c r="BZ27" i="16"/>
  <c r="CA27" i="16"/>
  <c r="CB27" i="16"/>
  <c r="CC27" i="16"/>
  <c r="CD27" i="16"/>
  <c r="CE27" i="16"/>
  <c r="CF27" i="16"/>
  <c r="CG27" i="16"/>
  <c r="CH27" i="16"/>
  <c r="CI27" i="16"/>
  <c r="CJ27" i="16"/>
  <c r="CK27" i="16"/>
  <c r="CL27" i="16"/>
  <c r="CM27" i="16"/>
  <c r="CN27" i="16"/>
  <c r="CO27" i="16"/>
  <c r="CP27" i="16"/>
  <c r="CQ27" i="16"/>
  <c r="CR27" i="16"/>
  <c r="CS27" i="16"/>
  <c r="CT27" i="16"/>
  <c r="CU27" i="16"/>
  <c r="CV27" i="16"/>
  <c r="CW27" i="16"/>
  <c r="CX27" i="16"/>
  <c r="CY27" i="16"/>
  <c r="CZ27" i="16"/>
  <c r="DA27" i="16"/>
  <c r="DB27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AF28" i="16"/>
  <c r="AG28" i="16"/>
  <c r="AH28" i="16"/>
  <c r="AI28" i="16"/>
  <c r="AJ28" i="16"/>
  <c r="AK28" i="16"/>
  <c r="AL28" i="16"/>
  <c r="AM28" i="16"/>
  <c r="AN28" i="16"/>
  <c r="AO28" i="16"/>
  <c r="AP28" i="16"/>
  <c r="AQ28" i="16"/>
  <c r="AR28" i="16"/>
  <c r="AS28" i="16"/>
  <c r="AT28" i="16"/>
  <c r="AU28" i="16"/>
  <c r="AV28" i="16"/>
  <c r="AW28" i="16"/>
  <c r="AX28" i="16"/>
  <c r="AY28" i="16"/>
  <c r="AZ28" i="16"/>
  <c r="BA28" i="16"/>
  <c r="BB28" i="16"/>
  <c r="BC28" i="16"/>
  <c r="BD28" i="16"/>
  <c r="BE28" i="16"/>
  <c r="BF28" i="16"/>
  <c r="BG28" i="16"/>
  <c r="BH28" i="16"/>
  <c r="BI28" i="16"/>
  <c r="BJ28" i="16"/>
  <c r="BK28" i="16"/>
  <c r="BL28" i="16"/>
  <c r="BM28" i="16"/>
  <c r="BN28" i="16"/>
  <c r="BO28" i="16"/>
  <c r="BP28" i="16"/>
  <c r="BQ28" i="16"/>
  <c r="BR28" i="16"/>
  <c r="BS28" i="16"/>
  <c r="BT28" i="16"/>
  <c r="BU28" i="16"/>
  <c r="BV28" i="16"/>
  <c r="BW28" i="16"/>
  <c r="BX28" i="16"/>
  <c r="BY28" i="16"/>
  <c r="BZ28" i="16"/>
  <c r="CA28" i="16"/>
  <c r="CB28" i="16"/>
  <c r="CC28" i="16"/>
  <c r="CD28" i="16"/>
  <c r="CE28" i="16"/>
  <c r="CF28" i="16"/>
  <c r="CG28" i="16"/>
  <c r="CH28" i="16"/>
  <c r="CI28" i="16"/>
  <c r="CJ28" i="16"/>
  <c r="CK28" i="16"/>
  <c r="CL28" i="16"/>
  <c r="CM28" i="16"/>
  <c r="CN28" i="16"/>
  <c r="CO28" i="16"/>
  <c r="CP28" i="16"/>
  <c r="CQ28" i="16"/>
  <c r="CR28" i="16"/>
  <c r="CS28" i="16"/>
  <c r="CT28" i="16"/>
  <c r="CU28" i="16"/>
  <c r="CV28" i="16"/>
  <c r="CW28" i="16"/>
  <c r="CX28" i="16"/>
  <c r="CY28" i="16"/>
  <c r="CZ28" i="16"/>
  <c r="DA28" i="16"/>
  <c r="DB28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AE29" i="16"/>
  <c r="AF29" i="16"/>
  <c r="AG29" i="16"/>
  <c r="AH29" i="16"/>
  <c r="AI29" i="16"/>
  <c r="AJ29" i="16"/>
  <c r="AK29" i="16"/>
  <c r="AL29" i="16"/>
  <c r="AM29" i="16"/>
  <c r="AN29" i="16"/>
  <c r="AO29" i="16"/>
  <c r="AP29" i="16"/>
  <c r="AQ29" i="16"/>
  <c r="AR29" i="16"/>
  <c r="AS29" i="16"/>
  <c r="AT29" i="16"/>
  <c r="AU29" i="16"/>
  <c r="AV29" i="16"/>
  <c r="AW29" i="16"/>
  <c r="AX29" i="16"/>
  <c r="AY29" i="16"/>
  <c r="AZ29" i="16"/>
  <c r="BA29" i="16"/>
  <c r="BB29" i="16"/>
  <c r="BC29" i="16"/>
  <c r="BD29" i="16"/>
  <c r="BE29" i="16"/>
  <c r="BF29" i="16"/>
  <c r="BG29" i="16"/>
  <c r="BH29" i="16"/>
  <c r="BI29" i="16"/>
  <c r="BJ29" i="16"/>
  <c r="BK29" i="16"/>
  <c r="BL29" i="16"/>
  <c r="BM29" i="16"/>
  <c r="BN29" i="16"/>
  <c r="BO29" i="16"/>
  <c r="BP29" i="16"/>
  <c r="BQ29" i="16"/>
  <c r="BR29" i="16"/>
  <c r="BS29" i="16"/>
  <c r="BT29" i="16"/>
  <c r="BU29" i="16"/>
  <c r="BV29" i="16"/>
  <c r="BW29" i="16"/>
  <c r="BX29" i="16"/>
  <c r="BY29" i="16"/>
  <c r="BZ29" i="16"/>
  <c r="CA29" i="16"/>
  <c r="CB29" i="16"/>
  <c r="CC29" i="16"/>
  <c r="CD29" i="16"/>
  <c r="CE29" i="16"/>
  <c r="CF29" i="16"/>
  <c r="CG29" i="16"/>
  <c r="CH29" i="16"/>
  <c r="CI29" i="16"/>
  <c r="CJ29" i="16"/>
  <c r="CK29" i="16"/>
  <c r="CL29" i="16"/>
  <c r="CM29" i="16"/>
  <c r="CN29" i="16"/>
  <c r="CO29" i="16"/>
  <c r="CP29" i="16"/>
  <c r="CQ29" i="16"/>
  <c r="CR29" i="16"/>
  <c r="CS29" i="16"/>
  <c r="CT29" i="16"/>
  <c r="CU29" i="16"/>
  <c r="CV29" i="16"/>
  <c r="CW29" i="16"/>
  <c r="CX29" i="16"/>
  <c r="CY29" i="16"/>
  <c r="CZ29" i="16"/>
  <c r="DA29" i="16"/>
  <c r="DB29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F30" i="16"/>
  <c r="AG30" i="16"/>
  <c r="AH30" i="16"/>
  <c r="AI30" i="16"/>
  <c r="AJ30" i="16"/>
  <c r="AK30" i="16"/>
  <c r="AL30" i="16"/>
  <c r="AM30" i="16"/>
  <c r="AN30" i="16"/>
  <c r="AO30" i="16"/>
  <c r="AP30" i="16"/>
  <c r="AQ30" i="16"/>
  <c r="AR30" i="16"/>
  <c r="AS30" i="16"/>
  <c r="AT30" i="16"/>
  <c r="AU30" i="16"/>
  <c r="AV30" i="16"/>
  <c r="AW30" i="16"/>
  <c r="AX30" i="16"/>
  <c r="AY30" i="16"/>
  <c r="AZ30" i="16"/>
  <c r="BA30" i="16"/>
  <c r="BB30" i="16"/>
  <c r="BC30" i="16"/>
  <c r="BD30" i="16"/>
  <c r="BE30" i="16"/>
  <c r="BF30" i="16"/>
  <c r="BG30" i="16"/>
  <c r="BH30" i="16"/>
  <c r="BI30" i="16"/>
  <c r="BJ30" i="16"/>
  <c r="BK30" i="16"/>
  <c r="BL30" i="16"/>
  <c r="BM30" i="16"/>
  <c r="BN30" i="16"/>
  <c r="BO30" i="16"/>
  <c r="BP30" i="16"/>
  <c r="BQ30" i="16"/>
  <c r="BR30" i="16"/>
  <c r="BS30" i="16"/>
  <c r="BT30" i="16"/>
  <c r="BU30" i="16"/>
  <c r="BV30" i="16"/>
  <c r="BW30" i="16"/>
  <c r="BX30" i="16"/>
  <c r="BY30" i="16"/>
  <c r="BZ30" i="16"/>
  <c r="CA30" i="16"/>
  <c r="CB30" i="16"/>
  <c r="CC30" i="16"/>
  <c r="CD30" i="16"/>
  <c r="CE30" i="16"/>
  <c r="CF30" i="16"/>
  <c r="CG30" i="16"/>
  <c r="CH30" i="16"/>
  <c r="CI30" i="16"/>
  <c r="CJ30" i="16"/>
  <c r="CK30" i="16"/>
  <c r="CL30" i="16"/>
  <c r="CM30" i="16"/>
  <c r="CN30" i="16"/>
  <c r="CO30" i="16"/>
  <c r="CP30" i="16"/>
  <c r="CQ30" i="16"/>
  <c r="CR30" i="16"/>
  <c r="CS30" i="16"/>
  <c r="CT30" i="16"/>
  <c r="CU30" i="16"/>
  <c r="CV30" i="16"/>
  <c r="CW30" i="16"/>
  <c r="CX30" i="16"/>
  <c r="CY30" i="16"/>
  <c r="CZ30" i="16"/>
  <c r="DA30" i="16"/>
  <c r="DB30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W31" i="16"/>
  <c r="X31" i="16"/>
  <c r="Y31" i="16"/>
  <c r="Z31" i="16"/>
  <c r="AA31" i="16"/>
  <c r="AB31" i="16"/>
  <c r="AC31" i="16"/>
  <c r="AD31" i="16"/>
  <c r="AE31" i="16"/>
  <c r="AF31" i="16"/>
  <c r="AG31" i="16"/>
  <c r="AH31" i="16"/>
  <c r="AI31" i="16"/>
  <c r="AJ31" i="16"/>
  <c r="AK31" i="16"/>
  <c r="AL31" i="16"/>
  <c r="AM31" i="16"/>
  <c r="AN31" i="16"/>
  <c r="AO31" i="16"/>
  <c r="AP31" i="16"/>
  <c r="AQ31" i="16"/>
  <c r="AR31" i="16"/>
  <c r="AS31" i="16"/>
  <c r="AT31" i="16"/>
  <c r="AU31" i="16"/>
  <c r="AV31" i="16"/>
  <c r="AW31" i="16"/>
  <c r="AX31" i="16"/>
  <c r="AY31" i="16"/>
  <c r="AZ31" i="16"/>
  <c r="BA31" i="16"/>
  <c r="BB31" i="16"/>
  <c r="BC31" i="16"/>
  <c r="BD31" i="16"/>
  <c r="BE31" i="16"/>
  <c r="BF31" i="16"/>
  <c r="BG31" i="16"/>
  <c r="BH31" i="16"/>
  <c r="BI31" i="16"/>
  <c r="BJ31" i="16"/>
  <c r="BK31" i="16"/>
  <c r="BL31" i="16"/>
  <c r="BM31" i="16"/>
  <c r="BN31" i="16"/>
  <c r="BO31" i="16"/>
  <c r="BP31" i="16"/>
  <c r="BQ31" i="16"/>
  <c r="BR31" i="16"/>
  <c r="BS31" i="16"/>
  <c r="BT31" i="16"/>
  <c r="BU31" i="16"/>
  <c r="BV31" i="16"/>
  <c r="BW31" i="16"/>
  <c r="BX31" i="16"/>
  <c r="BY31" i="16"/>
  <c r="BZ31" i="16"/>
  <c r="CA31" i="16"/>
  <c r="CB31" i="16"/>
  <c r="CC31" i="16"/>
  <c r="CD31" i="16"/>
  <c r="CE31" i="16"/>
  <c r="CF31" i="16"/>
  <c r="CG31" i="16"/>
  <c r="CH31" i="16"/>
  <c r="CI31" i="16"/>
  <c r="CJ31" i="16"/>
  <c r="CK31" i="16"/>
  <c r="CL31" i="16"/>
  <c r="CM31" i="16"/>
  <c r="CN31" i="16"/>
  <c r="CO31" i="16"/>
  <c r="CP31" i="16"/>
  <c r="CQ31" i="16"/>
  <c r="CR31" i="16"/>
  <c r="CS31" i="16"/>
  <c r="CT31" i="16"/>
  <c r="CU31" i="16"/>
  <c r="CV31" i="16"/>
  <c r="CW31" i="16"/>
  <c r="CX31" i="16"/>
  <c r="CY31" i="16"/>
  <c r="CZ31" i="16"/>
  <c r="DA31" i="16"/>
  <c r="DB31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Z32" i="16"/>
  <c r="AA32" i="16"/>
  <c r="AB32" i="16"/>
  <c r="AC32" i="16"/>
  <c r="AD32" i="16"/>
  <c r="AE32" i="16"/>
  <c r="AF32" i="16"/>
  <c r="AG32" i="16"/>
  <c r="AH32" i="16"/>
  <c r="AI32" i="16"/>
  <c r="AJ32" i="16"/>
  <c r="AK32" i="16"/>
  <c r="AL32" i="16"/>
  <c r="AM32" i="16"/>
  <c r="AN32" i="16"/>
  <c r="AO32" i="16"/>
  <c r="AP32" i="16"/>
  <c r="AQ32" i="16"/>
  <c r="AR32" i="16"/>
  <c r="AS32" i="16"/>
  <c r="AT32" i="16"/>
  <c r="AU32" i="16"/>
  <c r="AV32" i="16"/>
  <c r="AW32" i="16"/>
  <c r="AX32" i="16"/>
  <c r="AY32" i="16"/>
  <c r="AZ32" i="16"/>
  <c r="BA32" i="16"/>
  <c r="BB32" i="16"/>
  <c r="BC32" i="16"/>
  <c r="BD32" i="16"/>
  <c r="BE32" i="16"/>
  <c r="BF32" i="16"/>
  <c r="BG32" i="16"/>
  <c r="BH32" i="16"/>
  <c r="BI32" i="16"/>
  <c r="BJ32" i="16"/>
  <c r="BK32" i="16"/>
  <c r="BL32" i="16"/>
  <c r="BM32" i="16"/>
  <c r="BN32" i="16"/>
  <c r="BO32" i="16"/>
  <c r="BP32" i="16"/>
  <c r="BQ32" i="16"/>
  <c r="BR32" i="16"/>
  <c r="BS32" i="16"/>
  <c r="BT32" i="16"/>
  <c r="BU32" i="16"/>
  <c r="BV32" i="16"/>
  <c r="BW32" i="16"/>
  <c r="BX32" i="16"/>
  <c r="BY32" i="16"/>
  <c r="BZ32" i="16"/>
  <c r="CA32" i="16"/>
  <c r="CB32" i="16"/>
  <c r="CC32" i="16"/>
  <c r="CD32" i="16"/>
  <c r="CE32" i="16"/>
  <c r="CF32" i="16"/>
  <c r="CG32" i="16"/>
  <c r="CH32" i="16"/>
  <c r="CI32" i="16"/>
  <c r="CJ32" i="16"/>
  <c r="CK32" i="16"/>
  <c r="CL32" i="16"/>
  <c r="CM32" i="16"/>
  <c r="CN32" i="16"/>
  <c r="CO32" i="16"/>
  <c r="CP32" i="16"/>
  <c r="CQ32" i="16"/>
  <c r="CR32" i="16"/>
  <c r="CS32" i="16"/>
  <c r="CT32" i="16"/>
  <c r="CU32" i="16"/>
  <c r="CV32" i="16"/>
  <c r="CW32" i="16"/>
  <c r="CX32" i="16"/>
  <c r="CY32" i="16"/>
  <c r="CZ32" i="16"/>
  <c r="DA32" i="16"/>
  <c r="DB32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AD33" i="16"/>
  <c r="AE33" i="16"/>
  <c r="AF33" i="16"/>
  <c r="AG33" i="16"/>
  <c r="AH33" i="16"/>
  <c r="AI33" i="16"/>
  <c r="AJ33" i="16"/>
  <c r="AK33" i="16"/>
  <c r="AL33" i="16"/>
  <c r="AM33" i="16"/>
  <c r="AN33" i="16"/>
  <c r="AO33" i="16"/>
  <c r="AP33" i="16"/>
  <c r="AQ33" i="16"/>
  <c r="AR33" i="16"/>
  <c r="AS33" i="16"/>
  <c r="AT33" i="16"/>
  <c r="AU33" i="16"/>
  <c r="AV33" i="16"/>
  <c r="AW33" i="16"/>
  <c r="AX33" i="16"/>
  <c r="AY33" i="16"/>
  <c r="AZ33" i="16"/>
  <c r="BA33" i="16"/>
  <c r="BB33" i="16"/>
  <c r="BC33" i="16"/>
  <c r="BD33" i="16"/>
  <c r="BE33" i="16"/>
  <c r="BF33" i="16"/>
  <c r="BG33" i="16"/>
  <c r="BH33" i="16"/>
  <c r="BI33" i="16"/>
  <c r="BJ33" i="16"/>
  <c r="BK33" i="16"/>
  <c r="BL33" i="16"/>
  <c r="BM33" i="16"/>
  <c r="BN33" i="16"/>
  <c r="BO33" i="16"/>
  <c r="BP33" i="16"/>
  <c r="BQ33" i="16"/>
  <c r="BR33" i="16"/>
  <c r="BS33" i="16"/>
  <c r="BT33" i="16"/>
  <c r="BU33" i="16"/>
  <c r="BV33" i="16"/>
  <c r="BW33" i="16"/>
  <c r="BX33" i="16"/>
  <c r="BY33" i="16"/>
  <c r="BZ33" i="16"/>
  <c r="CA33" i="16"/>
  <c r="CB33" i="16"/>
  <c r="CC33" i="16"/>
  <c r="CD33" i="16"/>
  <c r="CE33" i="16"/>
  <c r="CF33" i="16"/>
  <c r="CG33" i="16"/>
  <c r="CH33" i="16"/>
  <c r="CI33" i="16"/>
  <c r="CJ33" i="16"/>
  <c r="CK33" i="16"/>
  <c r="CL33" i="16"/>
  <c r="CM33" i="16"/>
  <c r="CN33" i="16"/>
  <c r="CO33" i="16"/>
  <c r="CP33" i="16"/>
  <c r="CQ33" i="16"/>
  <c r="CR33" i="16"/>
  <c r="CS33" i="16"/>
  <c r="CT33" i="16"/>
  <c r="CU33" i="16"/>
  <c r="CV33" i="16"/>
  <c r="CW33" i="16"/>
  <c r="CX33" i="16"/>
  <c r="CY33" i="16"/>
  <c r="CZ33" i="16"/>
  <c r="DA33" i="16"/>
  <c r="DB33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AD34" i="16"/>
  <c r="AE34" i="16"/>
  <c r="AF34" i="16"/>
  <c r="AG34" i="16"/>
  <c r="AH34" i="16"/>
  <c r="AI34" i="16"/>
  <c r="AJ34" i="16"/>
  <c r="AK34" i="16"/>
  <c r="AL34" i="16"/>
  <c r="AM34" i="16"/>
  <c r="AN34" i="16"/>
  <c r="AO34" i="16"/>
  <c r="AP34" i="16"/>
  <c r="AQ34" i="16"/>
  <c r="AR34" i="16"/>
  <c r="AS34" i="16"/>
  <c r="AT34" i="16"/>
  <c r="AU34" i="16"/>
  <c r="AV34" i="16"/>
  <c r="AW34" i="16"/>
  <c r="AX34" i="16"/>
  <c r="AY34" i="16"/>
  <c r="AZ34" i="16"/>
  <c r="BA34" i="16"/>
  <c r="BB34" i="16"/>
  <c r="BC34" i="16"/>
  <c r="BD34" i="16"/>
  <c r="BE34" i="16"/>
  <c r="BF34" i="16"/>
  <c r="BG34" i="16"/>
  <c r="BH34" i="16"/>
  <c r="BI34" i="16"/>
  <c r="BJ34" i="16"/>
  <c r="BK34" i="16"/>
  <c r="BL34" i="16"/>
  <c r="BM34" i="16"/>
  <c r="BN34" i="16"/>
  <c r="BO34" i="16"/>
  <c r="BP34" i="16"/>
  <c r="BQ34" i="16"/>
  <c r="BR34" i="16"/>
  <c r="BS34" i="16"/>
  <c r="BT34" i="16"/>
  <c r="BU34" i="16"/>
  <c r="BV34" i="16"/>
  <c r="BW34" i="16"/>
  <c r="BX34" i="16"/>
  <c r="BY34" i="16"/>
  <c r="BZ34" i="16"/>
  <c r="CA34" i="16"/>
  <c r="CB34" i="16"/>
  <c r="CC34" i="16"/>
  <c r="CD34" i="16"/>
  <c r="CE34" i="16"/>
  <c r="CF34" i="16"/>
  <c r="CG34" i="16"/>
  <c r="CH34" i="16"/>
  <c r="CI34" i="16"/>
  <c r="CJ34" i="16"/>
  <c r="CK34" i="16"/>
  <c r="CL34" i="16"/>
  <c r="CM34" i="16"/>
  <c r="CN34" i="16"/>
  <c r="CO34" i="16"/>
  <c r="CP34" i="16"/>
  <c r="CQ34" i="16"/>
  <c r="CR34" i="16"/>
  <c r="CS34" i="16"/>
  <c r="CT34" i="16"/>
  <c r="CU34" i="16"/>
  <c r="CV34" i="16"/>
  <c r="CW34" i="16"/>
  <c r="CX34" i="16"/>
  <c r="CY34" i="16"/>
  <c r="CZ34" i="16"/>
  <c r="DA34" i="16"/>
  <c r="DB34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AF35" i="16"/>
  <c r="AG35" i="16"/>
  <c r="AH35" i="16"/>
  <c r="AI35" i="16"/>
  <c r="AJ35" i="16"/>
  <c r="AK35" i="16"/>
  <c r="AL35" i="16"/>
  <c r="AM35" i="16"/>
  <c r="AN35" i="16"/>
  <c r="AO35" i="16"/>
  <c r="AP35" i="16"/>
  <c r="AQ35" i="16"/>
  <c r="AR35" i="16"/>
  <c r="AS35" i="16"/>
  <c r="AT35" i="16"/>
  <c r="AU35" i="16"/>
  <c r="AV35" i="16"/>
  <c r="AW35" i="16"/>
  <c r="AX35" i="16"/>
  <c r="AY35" i="16"/>
  <c r="AZ35" i="16"/>
  <c r="BA35" i="16"/>
  <c r="BB35" i="16"/>
  <c r="BC35" i="16"/>
  <c r="BD35" i="16"/>
  <c r="BE35" i="16"/>
  <c r="BF35" i="16"/>
  <c r="BG35" i="16"/>
  <c r="BH35" i="16"/>
  <c r="BI35" i="16"/>
  <c r="BJ35" i="16"/>
  <c r="BK35" i="16"/>
  <c r="BL35" i="16"/>
  <c r="BM35" i="16"/>
  <c r="BN35" i="16"/>
  <c r="BO35" i="16"/>
  <c r="BP35" i="16"/>
  <c r="BQ35" i="16"/>
  <c r="BR35" i="16"/>
  <c r="BS35" i="16"/>
  <c r="BT35" i="16"/>
  <c r="BU35" i="16"/>
  <c r="BV35" i="16"/>
  <c r="BW35" i="16"/>
  <c r="BX35" i="16"/>
  <c r="BY35" i="16"/>
  <c r="BZ35" i="16"/>
  <c r="CA35" i="16"/>
  <c r="CB35" i="16"/>
  <c r="CC35" i="16"/>
  <c r="CD35" i="16"/>
  <c r="CE35" i="16"/>
  <c r="CF35" i="16"/>
  <c r="CG35" i="16"/>
  <c r="CH35" i="16"/>
  <c r="CI35" i="16"/>
  <c r="CJ35" i="16"/>
  <c r="CK35" i="16"/>
  <c r="CL35" i="16"/>
  <c r="CM35" i="16"/>
  <c r="CN35" i="16"/>
  <c r="CO35" i="16"/>
  <c r="CP35" i="16"/>
  <c r="CQ35" i="16"/>
  <c r="CR35" i="16"/>
  <c r="CS35" i="16"/>
  <c r="CT35" i="16"/>
  <c r="CU35" i="16"/>
  <c r="CV35" i="16"/>
  <c r="CW35" i="16"/>
  <c r="CX35" i="16"/>
  <c r="CY35" i="16"/>
  <c r="CZ35" i="16"/>
  <c r="DA35" i="16"/>
  <c r="DB35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AF36" i="16"/>
  <c r="AG36" i="16"/>
  <c r="AH36" i="16"/>
  <c r="AI36" i="16"/>
  <c r="AJ36" i="16"/>
  <c r="AK36" i="16"/>
  <c r="AL36" i="16"/>
  <c r="AM36" i="16"/>
  <c r="AN36" i="16"/>
  <c r="AO36" i="16"/>
  <c r="AP36" i="16"/>
  <c r="AQ36" i="16"/>
  <c r="AR36" i="16"/>
  <c r="AS36" i="16"/>
  <c r="AT36" i="16"/>
  <c r="AU36" i="16"/>
  <c r="AV36" i="16"/>
  <c r="AW36" i="16"/>
  <c r="AX36" i="16"/>
  <c r="AY36" i="16"/>
  <c r="AZ36" i="16"/>
  <c r="BA36" i="16"/>
  <c r="BB36" i="16"/>
  <c r="BC36" i="16"/>
  <c r="BD36" i="16"/>
  <c r="BE36" i="16"/>
  <c r="BF36" i="16"/>
  <c r="BG36" i="16"/>
  <c r="BH36" i="16"/>
  <c r="BI36" i="16"/>
  <c r="BJ36" i="16"/>
  <c r="BK36" i="16"/>
  <c r="BL36" i="16"/>
  <c r="BM36" i="16"/>
  <c r="BN36" i="16"/>
  <c r="BO36" i="16"/>
  <c r="BP36" i="16"/>
  <c r="BQ36" i="16"/>
  <c r="BR36" i="16"/>
  <c r="BS36" i="16"/>
  <c r="BT36" i="16"/>
  <c r="BU36" i="16"/>
  <c r="BV36" i="16"/>
  <c r="BW36" i="16"/>
  <c r="BX36" i="16"/>
  <c r="BY36" i="16"/>
  <c r="BZ36" i="16"/>
  <c r="CA36" i="16"/>
  <c r="CB36" i="16"/>
  <c r="CC36" i="16"/>
  <c r="CD36" i="16"/>
  <c r="CE36" i="16"/>
  <c r="CF36" i="16"/>
  <c r="CG36" i="16"/>
  <c r="CH36" i="16"/>
  <c r="CI36" i="16"/>
  <c r="CJ36" i="16"/>
  <c r="CK36" i="16"/>
  <c r="CL36" i="16"/>
  <c r="CM36" i="16"/>
  <c r="CN36" i="16"/>
  <c r="CO36" i="16"/>
  <c r="CP36" i="16"/>
  <c r="CQ36" i="16"/>
  <c r="CR36" i="16"/>
  <c r="CS36" i="16"/>
  <c r="CT36" i="16"/>
  <c r="CU36" i="16"/>
  <c r="CV36" i="16"/>
  <c r="CW36" i="16"/>
  <c r="CX36" i="16"/>
  <c r="CY36" i="16"/>
  <c r="CZ36" i="16"/>
  <c r="DA36" i="16"/>
  <c r="DB36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L37" i="16"/>
  <c r="AM37" i="16"/>
  <c r="AN37" i="16"/>
  <c r="AO37" i="16"/>
  <c r="AP37" i="16"/>
  <c r="AQ37" i="16"/>
  <c r="AR37" i="16"/>
  <c r="AS37" i="16"/>
  <c r="AT37" i="16"/>
  <c r="AU37" i="16"/>
  <c r="AV37" i="16"/>
  <c r="AW37" i="16"/>
  <c r="AX37" i="16"/>
  <c r="AY37" i="16"/>
  <c r="AZ37" i="16"/>
  <c r="BA37" i="16"/>
  <c r="BB37" i="16"/>
  <c r="BC37" i="16"/>
  <c r="BD37" i="16"/>
  <c r="BE37" i="16"/>
  <c r="BF37" i="16"/>
  <c r="BG37" i="16"/>
  <c r="BH37" i="16"/>
  <c r="BI37" i="16"/>
  <c r="BJ37" i="16"/>
  <c r="BK37" i="16"/>
  <c r="BL37" i="16"/>
  <c r="BM37" i="16"/>
  <c r="BN37" i="16"/>
  <c r="BO37" i="16"/>
  <c r="BP37" i="16"/>
  <c r="BQ37" i="16"/>
  <c r="BR37" i="16"/>
  <c r="BS37" i="16"/>
  <c r="BT37" i="16"/>
  <c r="BU37" i="16"/>
  <c r="BV37" i="16"/>
  <c r="BW37" i="16"/>
  <c r="BX37" i="16"/>
  <c r="BY37" i="16"/>
  <c r="BZ37" i="16"/>
  <c r="CA37" i="16"/>
  <c r="CB37" i="16"/>
  <c r="CC37" i="16"/>
  <c r="CD37" i="16"/>
  <c r="CE37" i="16"/>
  <c r="CF37" i="16"/>
  <c r="CG37" i="16"/>
  <c r="CH37" i="16"/>
  <c r="CI37" i="16"/>
  <c r="CJ37" i="16"/>
  <c r="CK37" i="16"/>
  <c r="CL37" i="16"/>
  <c r="CM37" i="16"/>
  <c r="CN37" i="16"/>
  <c r="CO37" i="16"/>
  <c r="CP37" i="16"/>
  <c r="CQ37" i="16"/>
  <c r="CR37" i="16"/>
  <c r="CS37" i="16"/>
  <c r="CT37" i="16"/>
  <c r="CU37" i="16"/>
  <c r="CV37" i="16"/>
  <c r="CW37" i="16"/>
  <c r="CX37" i="16"/>
  <c r="CY37" i="16"/>
  <c r="CZ37" i="16"/>
  <c r="DA37" i="16"/>
  <c r="DB37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AD38" i="16"/>
  <c r="AE38" i="16"/>
  <c r="AF38" i="16"/>
  <c r="AG38" i="16"/>
  <c r="AH38" i="16"/>
  <c r="AI38" i="16"/>
  <c r="AJ38" i="16"/>
  <c r="AK38" i="16"/>
  <c r="AL38" i="16"/>
  <c r="AM38" i="16"/>
  <c r="AN38" i="16"/>
  <c r="AO38" i="16"/>
  <c r="AP38" i="16"/>
  <c r="AQ38" i="16"/>
  <c r="AR38" i="16"/>
  <c r="AS38" i="16"/>
  <c r="AT38" i="16"/>
  <c r="AU38" i="16"/>
  <c r="AV38" i="16"/>
  <c r="AW38" i="16"/>
  <c r="AX38" i="16"/>
  <c r="AY38" i="16"/>
  <c r="AZ38" i="16"/>
  <c r="BA38" i="16"/>
  <c r="BB38" i="16"/>
  <c r="BC38" i="16"/>
  <c r="BD38" i="16"/>
  <c r="BE38" i="16"/>
  <c r="BF38" i="16"/>
  <c r="BG38" i="16"/>
  <c r="BH38" i="16"/>
  <c r="BI38" i="16"/>
  <c r="BJ38" i="16"/>
  <c r="BK38" i="16"/>
  <c r="BL38" i="16"/>
  <c r="BM38" i="16"/>
  <c r="BN38" i="16"/>
  <c r="BO38" i="16"/>
  <c r="BP38" i="16"/>
  <c r="BQ38" i="16"/>
  <c r="BR38" i="16"/>
  <c r="BS38" i="16"/>
  <c r="BT38" i="16"/>
  <c r="BU38" i="16"/>
  <c r="BV38" i="16"/>
  <c r="BW38" i="16"/>
  <c r="BX38" i="16"/>
  <c r="BY38" i="16"/>
  <c r="BZ38" i="16"/>
  <c r="CA38" i="16"/>
  <c r="CB38" i="16"/>
  <c r="CC38" i="16"/>
  <c r="CD38" i="16"/>
  <c r="CE38" i="16"/>
  <c r="CF38" i="16"/>
  <c r="CG38" i="16"/>
  <c r="CH38" i="16"/>
  <c r="CI38" i="16"/>
  <c r="CJ38" i="16"/>
  <c r="CK38" i="16"/>
  <c r="CL38" i="16"/>
  <c r="CM38" i="16"/>
  <c r="CN38" i="16"/>
  <c r="CO38" i="16"/>
  <c r="CP38" i="16"/>
  <c r="CQ38" i="16"/>
  <c r="CR38" i="16"/>
  <c r="CS38" i="16"/>
  <c r="CT38" i="16"/>
  <c r="CU38" i="16"/>
  <c r="CV38" i="16"/>
  <c r="CW38" i="16"/>
  <c r="CX38" i="16"/>
  <c r="CY38" i="16"/>
  <c r="CZ38" i="16"/>
  <c r="DA38" i="16"/>
  <c r="DB38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AF39" i="16"/>
  <c r="AG39" i="16"/>
  <c r="AH39" i="16"/>
  <c r="AI39" i="16"/>
  <c r="AJ39" i="16"/>
  <c r="AK39" i="16"/>
  <c r="AL39" i="16"/>
  <c r="AM39" i="16"/>
  <c r="AN39" i="16"/>
  <c r="AO39" i="16"/>
  <c r="AP39" i="16"/>
  <c r="AQ39" i="16"/>
  <c r="AR39" i="16"/>
  <c r="AS39" i="16"/>
  <c r="AT39" i="16"/>
  <c r="AU39" i="16"/>
  <c r="AV39" i="16"/>
  <c r="AW39" i="16"/>
  <c r="AX39" i="16"/>
  <c r="AY39" i="16"/>
  <c r="AZ39" i="16"/>
  <c r="BA39" i="16"/>
  <c r="BB39" i="16"/>
  <c r="BC39" i="16"/>
  <c r="BD39" i="16"/>
  <c r="BE39" i="16"/>
  <c r="BF39" i="16"/>
  <c r="BG39" i="16"/>
  <c r="BH39" i="16"/>
  <c r="BI39" i="16"/>
  <c r="BJ39" i="16"/>
  <c r="BK39" i="16"/>
  <c r="BL39" i="16"/>
  <c r="BM39" i="16"/>
  <c r="BN39" i="16"/>
  <c r="BO39" i="16"/>
  <c r="BP39" i="16"/>
  <c r="BQ39" i="16"/>
  <c r="BR39" i="16"/>
  <c r="BS39" i="16"/>
  <c r="BT39" i="16"/>
  <c r="BU39" i="16"/>
  <c r="BV39" i="16"/>
  <c r="BW39" i="16"/>
  <c r="BX39" i="16"/>
  <c r="BY39" i="16"/>
  <c r="BZ39" i="16"/>
  <c r="CA39" i="16"/>
  <c r="CB39" i="16"/>
  <c r="CC39" i="16"/>
  <c r="CD39" i="16"/>
  <c r="CE39" i="16"/>
  <c r="CF39" i="16"/>
  <c r="CG39" i="16"/>
  <c r="CH39" i="16"/>
  <c r="CI39" i="16"/>
  <c r="CJ39" i="16"/>
  <c r="CK39" i="16"/>
  <c r="CL39" i="16"/>
  <c r="CM39" i="16"/>
  <c r="CN39" i="16"/>
  <c r="CO39" i="16"/>
  <c r="CP39" i="16"/>
  <c r="CQ39" i="16"/>
  <c r="CR39" i="16"/>
  <c r="CS39" i="16"/>
  <c r="CT39" i="16"/>
  <c r="CU39" i="16"/>
  <c r="CV39" i="16"/>
  <c r="CW39" i="16"/>
  <c r="CX39" i="16"/>
  <c r="CY39" i="16"/>
  <c r="CZ39" i="16"/>
  <c r="DA39" i="16"/>
  <c r="DB39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Y40" i="16"/>
  <c r="Z40" i="16"/>
  <c r="AA40" i="16"/>
  <c r="AB40" i="16"/>
  <c r="AC40" i="16"/>
  <c r="AD40" i="16"/>
  <c r="AE40" i="16"/>
  <c r="AF40" i="16"/>
  <c r="AG40" i="16"/>
  <c r="AH40" i="16"/>
  <c r="AI40" i="16"/>
  <c r="AJ40" i="16"/>
  <c r="AK40" i="16"/>
  <c r="AL40" i="16"/>
  <c r="AM40" i="16"/>
  <c r="AN40" i="16"/>
  <c r="AO40" i="16"/>
  <c r="AP40" i="16"/>
  <c r="AQ40" i="16"/>
  <c r="AR40" i="16"/>
  <c r="AS40" i="16"/>
  <c r="AT40" i="16"/>
  <c r="AU40" i="16"/>
  <c r="AV40" i="16"/>
  <c r="AW40" i="16"/>
  <c r="AX40" i="16"/>
  <c r="AY40" i="16"/>
  <c r="AZ40" i="16"/>
  <c r="BA40" i="16"/>
  <c r="BB40" i="16"/>
  <c r="BC40" i="16"/>
  <c r="BD40" i="16"/>
  <c r="BE40" i="16"/>
  <c r="BF40" i="16"/>
  <c r="BG40" i="16"/>
  <c r="BH40" i="16"/>
  <c r="BI40" i="16"/>
  <c r="BJ40" i="16"/>
  <c r="BK40" i="16"/>
  <c r="BL40" i="16"/>
  <c r="BM40" i="16"/>
  <c r="BN40" i="16"/>
  <c r="BO40" i="16"/>
  <c r="BP40" i="16"/>
  <c r="BQ40" i="16"/>
  <c r="BR40" i="16"/>
  <c r="BS40" i="16"/>
  <c r="BT40" i="16"/>
  <c r="BU40" i="16"/>
  <c r="BV40" i="16"/>
  <c r="BW40" i="16"/>
  <c r="BX40" i="16"/>
  <c r="BY40" i="16"/>
  <c r="BZ40" i="16"/>
  <c r="CA40" i="16"/>
  <c r="CB40" i="16"/>
  <c r="CC40" i="16"/>
  <c r="CD40" i="16"/>
  <c r="CE40" i="16"/>
  <c r="CF40" i="16"/>
  <c r="CG40" i="16"/>
  <c r="CH40" i="16"/>
  <c r="CI40" i="16"/>
  <c r="CJ40" i="16"/>
  <c r="CK40" i="16"/>
  <c r="CL40" i="16"/>
  <c r="CM40" i="16"/>
  <c r="CN40" i="16"/>
  <c r="CO40" i="16"/>
  <c r="CP40" i="16"/>
  <c r="CQ40" i="16"/>
  <c r="CR40" i="16"/>
  <c r="CS40" i="16"/>
  <c r="CT40" i="16"/>
  <c r="CU40" i="16"/>
  <c r="CV40" i="16"/>
  <c r="CW40" i="16"/>
  <c r="CX40" i="16"/>
  <c r="CY40" i="16"/>
  <c r="CZ40" i="16"/>
  <c r="DA40" i="16"/>
  <c r="DB40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Y41" i="16"/>
  <c r="Z41" i="16"/>
  <c r="AA41" i="16"/>
  <c r="AB41" i="16"/>
  <c r="AC41" i="16"/>
  <c r="AD41" i="16"/>
  <c r="AE41" i="16"/>
  <c r="AF41" i="16"/>
  <c r="AG41" i="16"/>
  <c r="AH41" i="16"/>
  <c r="AI41" i="16"/>
  <c r="AJ41" i="16"/>
  <c r="AK41" i="16"/>
  <c r="AL41" i="16"/>
  <c r="AM41" i="16"/>
  <c r="AN41" i="16"/>
  <c r="AO41" i="16"/>
  <c r="AP41" i="16"/>
  <c r="AQ41" i="16"/>
  <c r="AR41" i="16"/>
  <c r="AS41" i="16"/>
  <c r="AT41" i="16"/>
  <c r="AU41" i="16"/>
  <c r="AV41" i="16"/>
  <c r="AW41" i="16"/>
  <c r="AX41" i="16"/>
  <c r="AY41" i="16"/>
  <c r="AZ41" i="16"/>
  <c r="BA41" i="16"/>
  <c r="BB41" i="16"/>
  <c r="BC41" i="16"/>
  <c r="BD41" i="16"/>
  <c r="BE41" i="16"/>
  <c r="BF41" i="16"/>
  <c r="BG41" i="16"/>
  <c r="BH41" i="16"/>
  <c r="BI41" i="16"/>
  <c r="BJ41" i="16"/>
  <c r="BK41" i="16"/>
  <c r="BL41" i="16"/>
  <c r="BM41" i="16"/>
  <c r="BN41" i="16"/>
  <c r="BO41" i="16"/>
  <c r="BP41" i="16"/>
  <c r="BQ41" i="16"/>
  <c r="BR41" i="16"/>
  <c r="BS41" i="16"/>
  <c r="BT41" i="16"/>
  <c r="BU41" i="16"/>
  <c r="BV41" i="16"/>
  <c r="BW41" i="16"/>
  <c r="BX41" i="16"/>
  <c r="BY41" i="16"/>
  <c r="BZ41" i="16"/>
  <c r="CA41" i="16"/>
  <c r="CB41" i="16"/>
  <c r="CC41" i="16"/>
  <c r="CD41" i="16"/>
  <c r="CE41" i="16"/>
  <c r="CF41" i="16"/>
  <c r="CG41" i="16"/>
  <c r="CH41" i="16"/>
  <c r="CI41" i="16"/>
  <c r="CJ41" i="16"/>
  <c r="CK41" i="16"/>
  <c r="CL41" i="16"/>
  <c r="CM41" i="16"/>
  <c r="CN41" i="16"/>
  <c r="CO41" i="16"/>
  <c r="CP41" i="16"/>
  <c r="CQ41" i="16"/>
  <c r="CR41" i="16"/>
  <c r="CS41" i="16"/>
  <c r="CT41" i="16"/>
  <c r="CU41" i="16"/>
  <c r="CV41" i="16"/>
  <c r="CW41" i="16"/>
  <c r="CX41" i="16"/>
  <c r="CY41" i="16"/>
  <c r="CZ41" i="16"/>
  <c r="DA41" i="16"/>
  <c r="DB41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U42" i="16"/>
  <c r="V42" i="16"/>
  <c r="W42" i="16"/>
  <c r="X42" i="16"/>
  <c r="Y42" i="16"/>
  <c r="Z42" i="16"/>
  <c r="AA42" i="16"/>
  <c r="AB42" i="16"/>
  <c r="AC42" i="16"/>
  <c r="AD42" i="16"/>
  <c r="AE42" i="16"/>
  <c r="AF42" i="16"/>
  <c r="AG42" i="16"/>
  <c r="AH42" i="16"/>
  <c r="AI42" i="16"/>
  <c r="AJ42" i="16"/>
  <c r="AK42" i="16"/>
  <c r="AL42" i="16"/>
  <c r="AM42" i="16"/>
  <c r="AN42" i="16"/>
  <c r="AO42" i="16"/>
  <c r="AP42" i="16"/>
  <c r="AQ42" i="16"/>
  <c r="AR42" i="16"/>
  <c r="AS42" i="16"/>
  <c r="AT42" i="16"/>
  <c r="AU42" i="16"/>
  <c r="AV42" i="16"/>
  <c r="AW42" i="16"/>
  <c r="AX42" i="16"/>
  <c r="AY42" i="16"/>
  <c r="AZ42" i="16"/>
  <c r="BA42" i="16"/>
  <c r="BB42" i="16"/>
  <c r="BC42" i="16"/>
  <c r="BD42" i="16"/>
  <c r="BE42" i="16"/>
  <c r="BF42" i="16"/>
  <c r="BG42" i="16"/>
  <c r="BH42" i="16"/>
  <c r="BI42" i="16"/>
  <c r="BJ42" i="16"/>
  <c r="BK42" i="16"/>
  <c r="BL42" i="16"/>
  <c r="BM42" i="16"/>
  <c r="BN42" i="16"/>
  <c r="BO42" i="16"/>
  <c r="BP42" i="16"/>
  <c r="BQ42" i="16"/>
  <c r="BR42" i="16"/>
  <c r="BS42" i="16"/>
  <c r="BT42" i="16"/>
  <c r="BU42" i="16"/>
  <c r="BV42" i="16"/>
  <c r="BW42" i="16"/>
  <c r="BX42" i="16"/>
  <c r="BY42" i="16"/>
  <c r="BZ42" i="16"/>
  <c r="CA42" i="16"/>
  <c r="CB42" i="16"/>
  <c r="CC42" i="16"/>
  <c r="CD42" i="16"/>
  <c r="CE42" i="16"/>
  <c r="CF42" i="16"/>
  <c r="CG42" i="16"/>
  <c r="CH42" i="16"/>
  <c r="CI42" i="16"/>
  <c r="CJ42" i="16"/>
  <c r="CK42" i="16"/>
  <c r="CL42" i="16"/>
  <c r="CM42" i="16"/>
  <c r="CN42" i="16"/>
  <c r="CO42" i="16"/>
  <c r="CP42" i="16"/>
  <c r="CQ42" i="16"/>
  <c r="CR42" i="16"/>
  <c r="CS42" i="16"/>
  <c r="CT42" i="16"/>
  <c r="CU42" i="16"/>
  <c r="CV42" i="16"/>
  <c r="CW42" i="16"/>
  <c r="CX42" i="16"/>
  <c r="CY42" i="16"/>
  <c r="CZ42" i="16"/>
  <c r="DA42" i="16"/>
  <c r="DB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AF43" i="16"/>
  <c r="AG43" i="16"/>
  <c r="AH43" i="16"/>
  <c r="AI43" i="16"/>
  <c r="AJ43" i="16"/>
  <c r="AK43" i="16"/>
  <c r="AL43" i="16"/>
  <c r="AM43" i="16"/>
  <c r="AN43" i="16"/>
  <c r="AO43" i="16"/>
  <c r="AP43" i="16"/>
  <c r="AQ43" i="16"/>
  <c r="AR43" i="16"/>
  <c r="AS43" i="16"/>
  <c r="AT43" i="16"/>
  <c r="AU43" i="16"/>
  <c r="AV43" i="16"/>
  <c r="AW43" i="16"/>
  <c r="AX43" i="16"/>
  <c r="AY43" i="16"/>
  <c r="AZ43" i="16"/>
  <c r="BA43" i="16"/>
  <c r="BB43" i="16"/>
  <c r="BC43" i="16"/>
  <c r="BD43" i="16"/>
  <c r="BE43" i="16"/>
  <c r="BF43" i="16"/>
  <c r="BG43" i="16"/>
  <c r="BH43" i="16"/>
  <c r="BI43" i="16"/>
  <c r="BJ43" i="16"/>
  <c r="BK43" i="16"/>
  <c r="BL43" i="16"/>
  <c r="BM43" i="16"/>
  <c r="BN43" i="16"/>
  <c r="BO43" i="16"/>
  <c r="BP43" i="16"/>
  <c r="BQ43" i="16"/>
  <c r="BR43" i="16"/>
  <c r="BS43" i="16"/>
  <c r="BT43" i="16"/>
  <c r="BU43" i="16"/>
  <c r="BV43" i="16"/>
  <c r="BW43" i="16"/>
  <c r="BX43" i="16"/>
  <c r="BY43" i="16"/>
  <c r="BZ43" i="16"/>
  <c r="CA43" i="16"/>
  <c r="CB43" i="16"/>
  <c r="CC43" i="16"/>
  <c r="CD43" i="16"/>
  <c r="CE43" i="16"/>
  <c r="CF43" i="16"/>
  <c r="CG43" i="16"/>
  <c r="CH43" i="16"/>
  <c r="CI43" i="16"/>
  <c r="CJ43" i="16"/>
  <c r="CK43" i="16"/>
  <c r="CL43" i="16"/>
  <c r="CM43" i="16"/>
  <c r="CN43" i="16"/>
  <c r="CO43" i="16"/>
  <c r="CP43" i="16"/>
  <c r="CQ43" i="16"/>
  <c r="CR43" i="16"/>
  <c r="CS43" i="16"/>
  <c r="CT43" i="16"/>
  <c r="CU43" i="16"/>
  <c r="CV43" i="16"/>
  <c r="CW43" i="16"/>
  <c r="CX43" i="16"/>
  <c r="CY43" i="16"/>
  <c r="CZ43" i="16"/>
  <c r="DA43" i="16"/>
  <c r="DB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AF44" i="16"/>
  <c r="AG44" i="16"/>
  <c r="AH44" i="16"/>
  <c r="AI44" i="16"/>
  <c r="AJ44" i="16"/>
  <c r="AK44" i="16"/>
  <c r="AL44" i="16"/>
  <c r="AM44" i="16"/>
  <c r="AN44" i="16"/>
  <c r="AO44" i="16"/>
  <c r="AP44" i="16"/>
  <c r="AQ44" i="16"/>
  <c r="AR44" i="16"/>
  <c r="AS44" i="16"/>
  <c r="AT44" i="16"/>
  <c r="AU44" i="16"/>
  <c r="AV44" i="16"/>
  <c r="AW44" i="16"/>
  <c r="AX44" i="16"/>
  <c r="AY44" i="16"/>
  <c r="AZ44" i="16"/>
  <c r="BA44" i="16"/>
  <c r="BB44" i="16"/>
  <c r="BC44" i="16"/>
  <c r="BD44" i="16"/>
  <c r="BE44" i="16"/>
  <c r="BF44" i="16"/>
  <c r="BG44" i="16"/>
  <c r="BH44" i="16"/>
  <c r="BI44" i="16"/>
  <c r="BJ44" i="16"/>
  <c r="BK44" i="16"/>
  <c r="BL44" i="16"/>
  <c r="BM44" i="16"/>
  <c r="BN44" i="16"/>
  <c r="BO44" i="16"/>
  <c r="BP44" i="16"/>
  <c r="BQ44" i="16"/>
  <c r="BR44" i="16"/>
  <c r="BS44" i="16"/>
  <c r="BT44" i="16"/>
  <c r="BU44" i="16"/>
  <c r="BV44" i="16"/>
  <c r="BW44" i="16"/>
  <c r="BX44" i="16"/>
  <c r="BY44" i="16"/>
  <c r="BZ44" i="16"/>
  <c r="CA44" i="16"/>
  <c r="CB44" i="16"/>
  <c r="CC44" i="16"/>
  <c r="CD44" i="16"/>
  <c r="CE44" i="16"/>
  <c r="CF44" i="16"/>
  <c r="CG44" i="16"/>
  <c r="CH44" i="16"/>
  <c r="CI44" i="16"/>
  <c r="CJ44" i="16"/>
  <c r="CK44" i="16"/>
  <c r="CL44" i="16"/>
  <c r="CM44" i="16"/>
  <c r="CN44" i="16"/>
  <c r="CO44" i="16"/>
  <c r="CP44" i="16"/>
  <c r="CQ44" i="16"/>
  <c r="CR44" i="16"/>
  <c r="CS44" i="16"/>
  <c r="CT44" i="16"/>
  <c r="CU44" i="16"/>
  <c r="CV44" i="16"/>
  <c r="CW44" i="16"/>
  <c r="CX44" i="16"/>
  <c r="CY44" i="16"/>
  <c r="CZ44" i="16"/>
  <c r="DA44" i="16"/>
  <c r="DB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U45" i="16"/>
  <c r="V45" i="16"/>
  <c r="W45" i="16"/>
  <c r="X45" i="16"/>
  <c r="Y45" i="16"/>
  <c r="Z45" i="16"/>
  <c r="AA45" i="16"/>
  <c r="AB45" i="16"/>
  <c r="AC45" i="16"/>
  <c r="AD45" i="16"/>
  <c r="AE45" i="16"/>
  <c r="AF45" i="16"/>
  <c r="AG45" i="16"/>
  <c r="AH45" i="16"/>
  <c r="AI45" i="16"/>
  <c r="AJ45" i="16"/>
  <c r="AK45" i="16"/>
  <c r="AL45" i="16"/>
  <c r="AM45" i="16"/>
  <c r="AN45" i="16"/>
  <c r="AO45" i="16"/>
  <c r="AP45" i="16"/>
  <c r="AQ45" i="16"/>
  <c r="AR45" i="16"/>
  <c r="AS45" i="16"/>
  <c r="AT45" i="16"/>
  <c r="AU45" i="16"/>
  <c r="AV45" i="16"/>
  <c r="AW45" i="16"/>
  <c r="AX45" i="16"/>
  <c r="AY45" i="16"/>
  <c r="AZ45" i="16"/>
  <c r="BA45" i="16"/>
  <c r="BB45" i="16"/>
  <c r="BC45" i="16"/>
  <c r="BD45" i="16"/>
  <c r="BE45" i="16"/>
  <c r="BF45" i="16"/>
  <c r="BG45" i="16"/>
  <c r="BH45" i="16"/>
  <c r="BI45" i="16"/>
  <c r="BJ45" i="16"/>
  <c r="BK45" i="16"/>
  <c r="BL45" i="16"/>
  <c r="BM45" i="16"/>
  <c r="BN45" i="16"/>
  <c r="BO45" i="16"/>
  <c r="BP45" i="16"/>
  <c r="BQ45" i="16"/>
  <c r="BR45" i="16"/>
  <c r="BS45" i="16"/>
  <c r="BT45" i="16"/>
  <c r="BU45" i="16"/>
  <c r="BV45" i="16"/>
  <c r="BW45" i="16"/>
  <c r="BX45" i="16"/>
  <c r="BY45" i="16"/>
  <c r="BZ45" i="16"/>
  <c r="CA45" i="16"/>
  <c r="CB45" i="16"/>
  <c r="CC45" i="16"/>
  <c r="CD45" i="16"/>
  <c r="CE45" i="16"/>
  <c r="CF45" i="16"/>
  <c r="CG45" i="16"/>
  <c r="CH45" i="16"/>
  <c r="CI45" i="16"/>
  <c r="CJ45" i="16"/>
  <c r="CK45" i="16"/>
  <c r="CL45" i="16"/>
  <c r="CM45" i="16"/>
  <c r="CN45" i="16"/>
  <c r="CO45" i="16"/>
  <c r="CP45" i="16"/>
  <c r="CQ45" i="16"/>
  <c r="CR45" i="16"/>
  <c r="CS45" i="16"/>
  <c r="CT45" i="16"/>
  <c r="CU45" i="16"/>
  <c r="CV45" i="16"/>
  <c r="CW45" i="16"/>
  <c r="CX45" i="16"/>
  <c r="CY45" i="16"/>
  <c r="CZ45" i="16"/>
  <c r="DA45" i="16"/>
  <c r="DB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W46" i="16"/>
  <c r="X46" i="16"/>
  <c r="Y46" i="16"/>
  <c r="Z46" i="16"/>
  <c r="AA46" i="16"/>
  <c r="AB46" i="16"/>
  <c r="AC46" i="16"/>
  <c r="AD46" i="16"/>
  <c r="AE46" i="16"/>
  <c r="AF46" i="16"/>
  <c r="AG46" i="16"/>
  <c r="AH46" i="16"/>
  <c r="AI46" i="16"/>
  <c r="AJ46" i="16"/>
  <c r="AK46" i="16"/>
  <c r="AL46" i="16"/>
  <c r="AM46" i="16"/>
  <c r="AN46" i="16"/>
  <c r="AO46" i="16"/>
  <c r="AP46" i="16"/>
  <c r="AQ46" i="16"/>
  <c r="AR46" i="16"/>
  <c r="AS46" i="16"/>
  <c r="AT46" i="16"/>
  <c r="AU46" i="16"/>
  <c r="AV46" i="16"/>
  <c r="AW46" i="16"/>
  <c r="AX46" i="16"/>
  <c r="AY46" i="16"/>
  <c r="AZ46" i="16"/>
  <c r="BA46" i="16"/>
  <c r="BB46" i="16"/>
  <c r="BC46" i="16"/>
  <c r="BD46" i="16"/>
  <c r="BE46" i="16"/>
  <c r="BF46" i="16"/>
  <c r="BG46" i="16"/>
  <c r="BH46" i="16"/>
  <c r="BI46" i="16"/>
  <c r="BJ46" i="16"/>
  <c r="BK46" i="16"/>
  <c r="BL46" i="16"/>
  <c r="BM46" i="16"/>
  <c r="BN46" i="16"/>
  <c r="BO46" i="16"/>
  <c r="BP46" i="16"/>
  <c r="BQ46" i="16"/>
  <c r="BR46" i="16"/>
  <c r="BS46" i="16"/>
  <c r="BT46" i="16"/>
  <c r="BU46" i="16"/>
  <c r="BV46" i="16"/>
  <c r="BW46" i="16"/>
  <c r="BX46" i="16"/>
  <c r="BY46" i="16"/>
  <c r="BZ46" i="16"/>
  <c r="CA46" i="16"/>
  <c r="CB46" i="16"/>
  <c r="CC46" i="16"/>
  <c r="CD46" i="16"/>
  <c r="CE46" i="16"/>
  <c r="CF46" i="16"/>
  <c r="CG46" i="16"/>
  <c r="CH46" i="16"/>
  <c r="CI46" i="16"/>
  <c r="CJ46" i="16"/>
  <c r="CK46" i="16"/>
  <c r="CL46" i="16"/>
  <c r="CM46" i="16"/>
  <c r="CN46" i="16"/>
  <c r="CO46" i="16"/>
  <c r="CP46" i="16"/>
  <c r="CQ46" i="16"/>
  <c r="CR46" i="16"/>
  <c r="CS46" i="16"/>
  <c r="CT46" i="16"/>
  <c r="CU46" i="16"/>
  <c r="CV46" i="16"/>
  <c r="CW46" i="16"/>
  <c r="CX46" i="16"/>
  <c r="CY46" i="16"/>
  <c r="CZ46" i="16"/>
  <c r="DA46" i="16"/>
  <c r="DB46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W47" i="16"/>
  <c r="X47" i="16"/>
  <c r="Y47" i="16"/>
  <c r="Z47" i="16"/>
  <c r="AA47" i="16"/>
  <c r="AB47" i="16"/>
  <c r="AC47" i="16"/>
  <c r="AD47" i="16"/>
  <c r="AE47" i="16"/>
  <c r="AF47" i="16"/>
  <c r="AG47" i="16"/>
  <c r="AH47" i="16"/>
  <c r="AI47" i="16"/>
  <c r="AJ47" i="16"/>
  <c r="AK47" i="16"/>
  <c r="AL47" i="16"/>
  <c r="AM47" i="16"/>
  <c r="AN47" i="16"/>
  <c r="AO47" i="16"/>
  <c r="AP47" i="16"/>
  <c r="AQ47" i="16"/>
  <c r="AR47" i="16"/>
  <c r="AS47" i="16"/>
  <c r="AT47" i="16"/>
  <c r="AU47" i="16"/>
  <c r="AV47" i="16"/>
  <c r="AW47" i="16"/>
  <c r="AX47" i="16"/>
  <c r="AY47" i="16"/>
  <c r="AZ47" i="16"/>
  <c r="BA47" i="16"/>
  <c r="BB47" i="16"/>
  <c r="BC47" i="16"/>
  <c r="BD47" i="16"/>
  <c r="BE47" i="16"/>
  <c r="BF47" i="16"/>
  <c r="BG47" i="16"/>
  <c r="BH47" i="16"/>
  <c r="BI47" i="16"/>
  <c r="BJ47" i="16"/>
  <c r="BK47" i="16"/>
  <c r="BL47" i="16"/>
  <c r="BM47" i="16"/>
  <c r="BN47" i="16"/>
  <c r="BO47" i="16"/>
  <c r="BP47" i="16"/>
  <c r="BQ47" i="16"/>
  <c r="BR47" i="16"/>
  <c r="BS47" i="16"/>
  <c r="BT47" i="16"/>
  <c r="BU47" i="16"/>
  <c r="BV47" i="16"/>
  <c r="BW47" i="16"/>
  <c r="BX47" i="16"/>
  <c r="BY47" i="16"/>
  <c r="BZ47" i="16"/>
  <c r="CA47" i="16"/>
  <c r="CB47" i="16"/>
  <c r="CC47" i="16"/>
  <c r="CD47" i="16"/>
  <c r="CE47" i="16"/>
  <c r="CF47" i="16"/>
  <c r="CG47" i="16"/>
  <c r="CH47" i="16"/>
  <c r="CI47" i="16"/>
  <c r="CJ47" i="16"/>
  <c r="CK47" i="16"/>
  <c r="CL47" i="16"/>
  <c r="CM47" i="16"/>
  <c r="CN47" i="16"/>
  <c r="CO47" i="16"/>
  <c r="CP47" i="16"/>
  <c r="CQ47" i="16"/>
  <c r="CR47" i="16"/>
  <c r="CS47" i="16"/>
  <c r="CT47" i="16"/>
  <c r="CU47" i="16"/>
  <c r="CV47" i="16"/>
  <c r="CW47" i="16"/>
  <c r="CX47" i="16"/>
  <c r="CY47" i="16"/>
  <c r="CZ47" i="16"/>
  <c r="DA47" i="16"/>
  <c r="DB47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W48" i="16"/>
  <c r="X48" i="16"/>
  <c r="Y48" i="16"/>
  <c r="Z48" i="16"/>
  <c r="AA48" i="16"/>
  <c r="AB48" i="16"/>
  <c r="AC48" i="16"/>
  <c r="AD48" i="16"/>
  <c r="AE48" i="16"/>
  <c r="AF48" i="16"/>
  <c r="AG48" i="16"/>
  <c r="AH48" i="16"/>
  <c r="AI48" i="16"/>
  <c r="AJ48" i="16"/>
  <c r="AK48" i="16"/>
  <c r="AL48" i="16"/>
  <c r="AM48" i="16"/>
  <c r="AN48" i="16"/>
  <c r="AO48" i="16"/>
  <c r="AP48" i="16"/>
  <c r="AQ48" i="16"/>
  <c r="AR48" i="16"/>
  <c r="AS48" i="16"/>
  <c r="AT48" i="16"/>
  <c r="AU48" i="16"/>
  <c r="AV48" i="16"/>
  <c r="AW48" i="16"/>
  <c r="AX48" i="16"/>
  <c r="AY48" i="16"/>
  <c r="AZ48" i="16"/>
  <c r="BA48" i="16"/>
  <c r="BB48" i="16"/>
  <c r="BC48" i="16"/>
  <c r="BD48" i="16"/>
  <c r="BE48" i="16"/>
  <c r="BF48" i="16"/>
  <c r="BG48" i="16"/>
  <c r="BH48" i="16"/>
  <c r="BI48" i="16"/>
  <c r="BJ48" i="16"/>
  <c r="BK48" i="16"/>
  <c r="BL48" i="16"/>
  <c r="BM48" i="16"/>
  <c r="BN48" i="16"/>
  <c r="BO48" i="16"/>
  <c r="BP48" i="16"/>
  <c r="BQ48" i="16"/>
  <c r="BR48" i="16"/>
  <c r="BS48" i="16"/>
  <c r="BT48" i="16"/>
  <c r="BU48" i="16"/>
  <c r="BV48" i="16"/>
  <c r="BW48" i="16"/>
  <c r="BX48" i="16"/>
  <c r="BY48" i="16"/>
  <c r="BZ48" i="16"/>
  <c r="CA48" i="16"/>
  <c r="CB48" i="16"/>
  <c r="CC48" i="16"/>
  <c r="CD48" i="16"/>
  <c r="CE48" i="16"/>
  <c r="CF48" i="16"/>
  <c r="CG48" i="16"/>
  <c r="CH48" i="16"/>
  <c r="CI48" i="16"/>
  <c r="CJ48" i="16"/>
  <c r="CK48" i="16"/>
  <c r="CL48" i="16"/>
  <c r="CM48" i="16"/>
  <c r="CN48" i="16"/>
  <c r="CO48" i="16"/>
  <c r="CP48" i="16"/>
  <c r="CQ48" i="16"/>
  <c r="CR48" i="16"/>
  <c r="CS48" i="16"/>
  <c r="CT48" i="16"/>
  <c r="CU48" i="16"/>
  <c r="CV48" i="16"/>
  <c r="CW48" i="16"/>
  <c r="CX48" i="16"/>
  <c r="CY48" i="16"/>
  <c r="CZ48" i="16"/>
  <c r="DA48" i="16"/>
  <c r="DB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U49" i="16"/>
  <c r="V49" i="16"/>
  <c r="W49" i="16"/>
  <c r="X49" i="16"/>
  <c r="Y49" i="16"/>
  <c r="Z49" i="16"/>
  <c r="AA49" i="16"/>
  <c r="AB49" i="16"/>
  <c r="AC49" i="16"/>
  <c r="AD49" i="16"/>
  <c r="AE49" i="16"/>
  <c r="AF49" i="16"/>
  <c r="AG49" i="16"/>
  <c r="AH49" i="16"/>
  <c r="AI49" i="16"/>
  <c r="AJ49" i="16"/>
  <c r="AK49" i="16"/>
  <c r="AL49" i="16"/>
  <c r="AM49" i="16"/>
  <c r="AN49" i="16"/>
  <c r="AO49" i="16"/>
  <c r="AP49" i="16"/>
  <c r="AQ49" i="16"/>
  <c r="AR49" i="16"/>
  <c r="AS49" i="16"/>
  <c r="AT49" i="16"/>
  <c r="AU49" i="16"/>
  <c r="AV49" i="16"/>
  <c r="AW49" i="16"/>
  <c r="AX49" i="16"/>
  <c r="AY49" i="16"/>
  <c r="AZ49" i="16"/>
  <c r="BA49" i="16"/>
  <c r="BB49" i="16"/>
  <c r="BC49" i="16"/>
  <c r="BD49" i="16"/>
  <c r="BE49" i="16"/>
  <c r="BF49" i="16"/>
  <c r="BG49" i="16"/>
  <c r="BH49" i="16"/>
  <c r="BI49" i="16"/>
  <c r="BJ49" i="16"/>
  <c r="BK49" i="16"/>
  <c r="BL49" i="16"/>
  <c r="BM49" i="16"/>
  <c r="BN49" i="16"/>
  <c r="BO49" i="16"/>
  <c r="BP49" i="16"/>
  <c r="BQ49" i="16"/>
  <c r="BR49" i="16"/>
  <c r="BS49" i="16"/>
  <c r="BT49" i="16"/>
  <c r="BU49" i="16"/>
  <c r="BV49" i="16"/>
  <c r="BW49" i="16"/>
  <c r="BX49" i="16"/>
  <c r="BY49" i="16"/>
  <c r="BZ49" i="16"/>
  <c r="CA49" i="16"/>
  <c r="CB49" i="16"/>
  <c r="CC49" i="16"/>
  <c r="CD49" i="16"/>
  <c r="CE49" i="16"/>
  <c r="CF49" i="16"/>
  <c r="CG49" i="16"/>
  <c r="CH49" i="16"/>
  <c r="CI49" i="16"/>
  <c r="CJ49" i="16"/>
  <c r="CK49" i="16"/>
  <c r="CL49" i="16"/>
  <c r="CM49" i="16"/>
  <c r="CN49" i="16"/>
  <c r="CO49" i="16"/>
  <c r="CP49" i="16"/>
  <c r="CQ49" i="16"/>
  <c r="CR49" i="16"/>
  <c r="CS49" i="16"/>
  <c r="CT49" i="16"/>
  <c r="CU49" i="16"/>
  <c r="CV49" i="16"/>
  <c r="CW49" i="16"/>
  <c r="CX49" i="16"/>
  <c r="CY49" i="16"/>
  <c r="CZ49" i="16"/>
  <c r="DA49" i="16"/>
  <c r="DB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U50" i="16"/>
  <c r="V50" i="16"/>
  <c r="W50" i="16"/>
  <c r="X50" i="16"/>
  <c r="Y50" i="16"/>
  <c r="Z50" i="16"/>
  <c r="AA50" i="16"/>
  <c r="AB50" i="16"/>
  <c r="AC50" i="16"/>
  <c r="AD50" i="16"/>
  <c r="AE50" i="16"/>
  <c r="AF50" i="16"/>
  <c r="AG50" i="16"/>
  <c r="AH50" i="16"/>
  <c r="AI50" i="16"/>
  <c r="AJ50" i="16"/>
  <c r="AK50" i="16"/>
  <c r="AL50" i="16"/>
  <c r="AM50" i="16"/>
  <c r="AN50" i="16"/>
  <c r="AO50" i="16"/>
  <c r="AP50" i="16"/>
  <c r="AQ50" i="16"/>
  <c r="AR50" i="16"/>
  <c r="AS50" i="16"/>
  <c r="AT50" i="16"/>
  <c r="AU50" i="16"/>
  <c r="AV50" i="16"/>
  <c r="AW50" i="16"/>
  <c r="AX50" i="16"/>
  <c r="AY50" i="16"/>
  <c r="AZ50" i="16"/>
  <c r="BA50" i="16"/>
  <c r="BB50" i="16"/>
  <c r="BC50" i="16"/>
  <c r="BD50" i="16"/>
  <c r="BE50" i="16"/>
  <c r="BF50" i="16"/>
  <c r="BG50" i="16"/>
  <c r="BH50" i="16"/>
  <c r="BI50" i="16"/>
  <c r="BJ50" i="16"/>
  <c r="BK50" i="16"/>
  <c r="BL50" i="16"/>
  <c r="BM50" i="16"/>
  <c r="BN50" i="16"/>
  <c r="BO50" i="16"/>
  <c r="BP50" i="16"/>
  <c r="BQ50" i="16"/>
  <c r="BR50" i="16"/>
  <c r="BS50" i="16"/>
  <c r="BT50" i="16"/>
  <c r="BU50" i="16"/>
  <c r="BV50" i="16"/>
  <c r="BW50" i="16"/>
  <c r="BX50" i="16"/>
  <c r="BY50" i="16"/>
  <c r="BZ50" i="16"/>
  <c r="CA50" i="16"/>
  <c r="CB50" i="16"/>
  <c r="CC50" i="16"/>
  <c r="CD50" i="16"/>
  <c r="CE50" i="16"/>
  <c r="CF50" i="16"/>
  <c r="CG50" i="16"/>
  <c r="CH50" i="16"/>
  <c r="CI50" i="16"/>
  <c r="CJ50" i="16"/>
  <c r="CK50" i="16"/>
  <c r="CL50" i="16"/>
  <c r="CM50" i="16"/>
  <c r="CN50" i="16"/>
  <c r="CO50" i="16"/>
  <c r="CP50" i="16"/>
  <c r="CQ50" i="16"/>
  <c r="CR50" i="16"/>
  <c r="CS50" i="16"/>
  <c r="CT50" i="16"/>
  <c r="CU50" i="16"/>
  <c r="CV50" i="16"/>
  <c r="CW50" i="16"/>
  <c r="CX50" i="16"/>
  <c r="CY50" i="16"/>
  <c r="CZ50" i="16"/>
  <c r="DA50" i="16"/>
  <c r="DB50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Q51" i="16"/>
  <c r="R51" i="16"/>
  <c r="S51" i="16"/>
  <c r="T51" i="16"/>
  <c r="U51" i="16"/>
  <c r="V51" i="16"/>
  <c r="W51" i="16"/>
  <c r="X51" i="16"/>
  <c r="Y51" i="16"/>
  <c r="Z51" i="16"/>
  <c r="AA51" i="16"/>
  <c r="AB51" i="16"/>
  <c r="AC51" i="16"/>
  <c r="AD51" i="16"/>
  <c r="AE51" i="16"/>
  <c r="AF51" i="16"/>
  <c r="AG51" i="16"/>
  <c r="AH51" i="16"/>
  <c r="AI51" i="16"/>
  <c r="AJ51" i="16"/>
  <c r="AK51" i="16"/>
  <c r="AL51" i="16"/>
  <c r="AM51" i="16"/>
  <c r="AN51" i="16"/>
  <c r="AO51" i="16"/>
  <c r="AP51" i="16"/>
  <c r="AQ51" i="16"/>
  <c r="AR51" i="16"/>
  <c r="AS51" i="16"/>
  <c r="AT51" i="16"/>
  <c r="AU51" i="16"/>
  <c r="AV51" i="16"/>
  <c r="AW51" i="16"/>
  <c r="AX51" i="16"/>
  <c r="AY51" i="16"/>
  <c r="AZ51" i="16"/>
  <c r="BA51" i="16"/>
  <c r="BB51" i="16"/>
  <c r="BC51" i="16"/>
  <c r="BD51" i="16"/>
  <c r="BE51" i="16"/>
  <c r="BF51" i="16"/>
  <c r="BG51" i="16"/>
  <c r="BH51" i="16"/>
  <c r="BI51" i="16"/>
  <c r="BJ51" i="16"/>
  <c r="BK51" i="16"/>
  <c r="BL51" i="16"/>
  <c r="BM51" i="16"/>
  <c r="BN51" i="16"/>
  <c r="BO51" i="16"/>
  <c r="BP51" i="16"/>
  <c r="BQ51" i="16"/>
  <c r="BR51" i="16"/>
  <c r="BS51" i="16"/>
  <c r="BT51" i="16"/>
  <c r="BU51" i="16"/>
  <c r="BV51" i="16"/>
  <c r="BW51" i="16"/>
  <c r="BX51" i="16"/>
  <c r="BY51" i="16"/>
  <c r="BZ51" i="16"/>
  <c r="CA51" i="16"/>
  <c r="CB51" i="16"/>
  <c r="CC51" i="16"/>
  <c r="CD51" i="16"/>
  <c r="CE51" i="16"/>
  <c r="CF51" i="16"/>
  <c r="CG51" i="16"/>
  <c r="CH51" i="16"/>
  <c r="CI51" i="16"/>
  <c r="CJ51" i="16"/>
  <c r="CK51" i="16"/>
  <c r="CL51" i="16"/>
  <c r="CM51" i="16"/>
  <c r="CN51" i="16"/>
  <c r="CO51" i="16"/>
  <c r="CP51" i="16"/>
  <c r="CQ51" i="16"/>
  <c r="CR51" i="16"/>
  <c r="CS51" i="16"/>
  <c r="CT51" i="16"/>
  <c r="CU51" i="16"/>
  <c r="CV51" i="16"/>
  <c r="CW51" i="16"/>
  <c r="CX51" i="16"/>
  <c r="CY51" i="16"/>
  <c r="CZ51" i="16"/>
  <c r="DA51" i="16"/>
  <c r="DB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Q52" i="16"/>
  <c r="R52" i="16"/>
  <c r="S52" i="16"/>
  <c r="T52" i="16"/>
  <c r="U52" i="16"/>
  <c r="V52" i="16"/>
  <c r="W52" i="16"/>
  <c r="X52" i="16"/>
  <c r="Y52" i="16"/>
  <c r="Z52" i="16"/>
  <c r="AA52" i="16"/>
  <c r="AB52" i="16"/>
  <c r="AC52" i="16"/>
  <c r="AD52" i="16"/>
  <c r="AE52" i="16"/>
  <c r="AF52" i="16"/>
  <c r="AG52" i="16"/>
  <c r="AH52" i="16"/>
  <c r="AI52" i="16"/>
  <c r="AJ52" i="16"/>
  <c r="AK52" i="16"/>
  <c r="AL52" i="16"/>
  <c r="AM52" i="16"/>
  <c r="AN52" i="16"/>
  <c r="AO52" i="16"/>
  <c r="AP52" i="16"/>
  <c r="AQ52" i="16"/>
  <c r="AR52" i="16"/>
  <c r="AS52" i="16"/>
  <c r="AT52" i="16"/>
  <c r="AU52" i="16"/>
  <c r="AV52" i="16"/>
  <c r="AW52" i="16"/>
  <c r="AX52" i="16"/>
  <c r="AY52" i="16"/>
  <c r="AZ52" i="16"/>
  <c r="BA52" i="16"/>
  <c r="BB52" i="16"/>
  <c r="BC52" i="16"/>
  <c r="BD52" i="16"/>
  <c r="BE52" i="16"/>
  <c r="BF52" i="16"/>
  <c r="BG52" i="16"/>
  <c r="BH52" i="16"/>
  <c r="BI52" i="16"/>
  <c r="BJ52" i="16"/>
  <c r="BK52" i="16"/>
  <c r="BL52" i="16"/>
  <c r="BM52" i="16"/>
  <c r="BN52" i="16"/>
  <c r="BO52" i="16"/>
  <c r="BP52" i="16"/>
  <c r="BQ52" i="16"/>
  <c r="BR52" i="16"/>
  <c r="BS52" i="16"/>
  <c r="BT52" i="16"/>
  <c r="BU52" i="16"/>
  <c r="BV52" i="16"/>
  <c r="BW52" i="16"/>
  <c r="BX52" i="16"/>
  <c r="BY52" i="16"/>
  <c r="BZ52" i="16"/>
  <c r="CA52" i="16"/>
  <c r="CB52" i="16"/>
  <c r="CC52" i="16"/>
  <c r="CD52" i="16"/>
  <c r="CE52" i="16"/>
  <c r="CF52" i="16"/>
  <c r="CG52" i="16"/>
  <c r="CH52" i="16"/>
  <c r="CI52" i="16"/>
  <c r="CJ52" i="16"/>
  <c r="CK52" i="16"/>
  <c r="CL52" i="16"/>
  <c r="CM52" i="16"/>
  <c r="CN52" i="16"/>
  <c r="CO52" i="16"/>
  <c r="CP52" i="16"/>
  <c r="CQ52" i="16"/>
  <c r="CR52" i="16"/>
  <c r="CS52" i="16"/>
  <c r="CT52" i="16"/>
  <c r="CU52" i="16"/>
  <c r="CV52" i="16"/>
  <c r="CW52" i="16"/>
  <c r="CX52" i="16"/>
  <c r="CY52" i="16"/>
  <c r="CZ52" i="16"/>
  <c r="DA52" i="16"/>
  <c r="DB52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S53" i="16"/>
  <c r="T53" i="16"/>
  <c r="U53" i="16"/>
  <c r="V53" i="16"/>
  <c r="W53" i="16"/>
  <c r="X53" i="16"/>
  <c r="Y53" i="16"/>
  <c r="Z53" i="16"/>
  <c r="AA53" i="16"/>
  <c r="AB53" i="16"/>
  <c r="AC53" i="16"/>
  <c r="AD53" i="16"/>
  <c r="AE53" i="16"/>
  <c r="AF53" i="16"/>
  <c r="AG53" i="16"/>
  <c r="AH53" i="16"/>
  <c r="AI53" i="16"/>
  <c r="AJ53" i="16"/>
  <c r="AK53" i="16"/>
  <c r="AL53" i="16"/>
  <c r="AM53" i="16"/>
  <c r="AN53" i="16"/>
  <c r="AO53" i="16"/>
  <c r="AP53" i="16"/>
  <c r="AQ53" i="16"/>
  <c r="AR53" i="16"/>
  <c r="AS53" i="16"/>
  <c r="AT53" i="16"/>
  <c r="AU53" i="16"/>
  <c r="AV53" i="16"/>
  <c r="AW53" i="16"/>
  <c r="AX53" i="16"/>
  <c r="AY53" i="16"/>
  <c r="AZ53" i="16"/>
  <c r="BA53" i="16"/>
  <c r="BB53" i="16"/>
  <c r="BC53" i="16"/>
  <c r="BD53" i="16"/>
  <c r="BE53" i="16"/>
  <c r="BF53" i="16"/>
  <c r="BG53" i="16"/>
  <c r="BH53" i="16"/>
  <c r="BI53" i="16"/>
  <c r="BJ53" i="16"/>
  <c r="BK53" i="16"/>
  <c r="BL53" i="16"/>
  <c r="BM53" i="16"/>
  <c r="BN53" i="16"/>
  <c r="BO53" i="16"/>
  <c r="BP53" i="16"/>
  <c r="BQ53" i="16"/>
  <c r="BR53" i="16"/>
  <c r="BS53" i="16"/>
  <c r="BT53" i="16"/>
  <c r="BU53" i="16"/>
  <c r="BV53" i="16"/>
  <c r="BW53" i="16"/>
  <c r="BX53" i="16"/>
  <c r="BY53" i="16"/>
  <c r="BZ53" i="16"/>
  <c r="CA53" i="16"/>
  <c r="CB53" i="16"/>
  <c r="CC53" i="16"/>
  <c r="CD53" i="16"/>
  <c r="CE53" i="16"/>
  <c r="CF53" i="16"/>
  <c r="CG53" i="16"/>
  <c r="CH53" i="16"/>
  <c r="CI53" i="16"/>
  <c r="CJ53" i="16"/>
  <c r="CK53" i="16"/>
  <c r="CL53" i="16"/>
  <c r="CM53" i="16"/>
  <c r="CN53" i="16"/>
  <c r="CO53" i="16"/>
  <c r="CP53" i="16"/>
  <c r="CQ53" i="16"/>
  <c r="CR53" i="16"/>
  <c r="CS53" i="16"/>
  <c r="CT53" i="16"/>
  <c r="CU53" i="16"/>
  <c r="CV53" i="16"/>
  <c r="CW53" i="16"/>
  <c r="CX53" i="16"/>
  <c r="CY53" i="16"/>
  <c r="CZ53" i="16"/>
  <c r="DA53" i="16"/>
  <c r="DB53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Q54" i="16"/>
  <c r="R54" i="16"/>
  <c r="S54" i="16"/>
  <c r="T54" i="16"/>
  <c r="U54" i="16"/>
  <c r="V54" i="16"/>
  <c r="W54" i="16"/>
  <c r="X54" i="16"/>
  <c r="Y54" i="16"/>
  <c r="Z54" i="16"/>
  <c r="AA54" i="16"/>
  <c r="AB54" i="16"/>
  <c r="AC54" i="16"/>
  <c r="AD54" i="16"/>
  <c r="AE54" i="16"/>
  <c r="AF54" i="16"/>
  <c r="AG54" i="16"/>
  <c r="AH54" i="16"/>
  <c r="AI54" i="16"/>
  <c r="AJ54" i="16"/>
  <c r="AK54" i="16"/>
  <c r="AL54" i="16"/>
  <c r="AM54" i="16"/>
  <c r="AN54" i="16"/>
  <c r="AO54" i="16"/>
  <c r="AP54" i="16"/>
  <c r="AQ54" i="16"/>
  <c r="AR54" i="16"/>
  <c r="AS54" i="16"/>
  <c r="AT54" i="16"/>
  <c r="AU54" i="16"/>
  <c r="AV54" i="16"/>
  <c r="AW54" i="16"/>
  <c r="AX54" i="16"/>
  <c r="AY54" i="16"/>
  <c r="AZ54" i="16"/>
  <c r="BA54" i="16"/>
  <c r="BB54" i="16"/>
  <c r="BC54" i="16"/>
  <c r="BD54" i="16"/>
  <c r="BE54" i="16"/>
  <c r="BF54" i="16"/>
  <c r="BG54" i="16"/>
  <c r="BH54" i="16"/>
  <c r="BI54" i="16"/>
  <c r="BJ54" i="16"/>
  <c r="BK54" i="16"/>
  <c r="BL54" i="16"/>
  <c r="BM54" i="16"/>
  <c r="BN54" i="16"/>
  <c r="BO54" i="16"/>
  <c r="BP54" i="16"/>
  <c r="BQ54" i="16"/>
  <c r="BR54" i="16"/>
  <c r="BS54" i="16"/>
  <c r="BT54" i="16"/>
  <c r="BU54" i="16"/>
  <c r="BV54" i="16"/>
  <c r="BW54" i="16"/>
  <c r="BX54" i="16"/>
  <c r="BY54" i="16"/>
  <c r="BZ54" i="16"/>
  <c r="CA54" i="16"/>
  <c r="CB54" i="16"/>
  <c r="CC54" i="16"/>
  <c r="CD54" i="16"/>
  <c r="CE54" i="16"/>
  <c r="CF54" i="16"/>
  <c r="CG54" i="16"/>
  <c r="CH54" i="16"/>
  <c r="CI54" i="16"/>
  <c r="CJ54" i="16"/>
  <c r="CK54" i="16"/>
  <c r="CL54" i="16"/>
  <c r="CM54" i="16"/>
  <c r="CN54" i="16"/>
  <c r="CO54" i="16"/>
  <c r="CP54" i="16"/>
  <c r="CQ54" i="16"/>
  <c r="CR54" i="16"/>
  <c r="CS54" i="16"/>
  <c r="CT54" i="16"/>
  <c r="CU54" i="16"/>
  <c r="CV54" i="16"/>
  <c r="CW54" i="16"/>
  <c r="CX54" i="16"/>
  <c r="CY54" i="16"/>
  <c r="CZ54" i="16"/>
  <c r="DA54" i="16"/>
  <c r="DB54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Q55" i="16"/>
  <c r="R55" i="16"/>
  <c r="S55" i="16"/>
  <c r="T55" i="16"/>
  <c r="U55" i="16"/>
  <c r="V55" i="16"/>
  <c r="W55" i="16"/>
  <c r="X55" i="16"/>
  <c r="Y55" i="16"/>
  <c r="Z55" i="16"/>
  <c r="AA55" i="16"/>
  <c r="AB55" i="16"/>
  <c r="AC55" i="16"/>
  <c r="AD55" i="16"/>
  <c r="AE55" i="16"/>
  <c r="AF55" i="16"/>
  <c r="AG55" i="16"/>
  <c r="AH55" i="16"/>
  <c r="AI55" i="16"/>
  <c r="AJ55" i="16"/>
  <c r="AK55" i="16"/>
  <c r="AL55" i="16"/>
  <c r="AM55" i="16"/>
  <c r="AN55" i="16"/>
  <c r="AO55" i="16"/>
  <c r="AP55" i="16"/>
  <c r="AQ55" i="16"/>
  <c r="AR55" i="16"/>
  <c r="AS55" i="16"/>
  <c r="AT55" i="16"/>
  <c r="AU55" i="16"/>
  <c r="AV55" i="16"/>
  <c r="AW55" i="16"/>
  <c r="AX55" i="16"/>
  <c r="AY55" i="16"/>
  <c r="AZ55" i="16"/>
  <c r="BA55" i="16"/>
  <c r="BB55" i="16"/>
  <c r="BC55" i="16"/>
  <c r="BD55" i="16"/>
  <c r="BE55" i="16"/>
  <c r="BF55" i="16"/>
  <c r="BG55" i="16"/>
  <c r="BH55" i="16"/>
  <c r="BI55" i="16"/>
  <c r="BJ55" i="16"/>
  <c r="BK55" i="16"/>
  <c r="BL55" i="16"/>
  <c r="BM55" i="16"/>
  <c r="BN55" i="16"/>
  <c r="BO55" i="16"/>
  <c r="BP55" i="16"/>
  <c r="BQ55" i="16"/>
  <c r="BR55" i="16"/>
  <c r="BS55" i="16"/>
  <c r="BT55" i="16"/>
  <c r="BU55" i="16"/>
  <c r="BV55" i="16"/>
  <c r="BW55" i="16"/>
  <c r="BX55" i="16"/>
  <c r="BY55" i="16"/>
  <c r="BZ55" i="16"/>
  <c r="CA55" i="16"/>
  <c r="CB55" i="16"/>
  <c r="CC55" i="16"/>
  <c r="CD55" i="16"/>
  <c r="CE55" i="16"/>
  <c r="CF55" i="16"/>
  <c r="CG55" i="16"/>
  <c r="CH55" i="16"/>
  <c r="CI55" i="16"/>
  <c r="CJ55" i="16"/>
  <c r="CK55" i="16"/>
  <c r="CL55" i="16"/>
  <c r="CM55" i="16"/>
  <c r="CN55" i="16"/>
  <c r="CO55" i="16"/>
  <c r="CP55" i="16"/>
  <c r="CQ55" i="16"/>
  <c r="CR55" i="16"/>
  <c r="CS55" i="16"/>
  <c r="CT55" i="16"/>
  <c r="CU55" i="16"/>
  <c r="CV55" i="16"/>
  <c r="CW55" i="16"/>
  <c r="CX55" i="16"/>
  <c r="CY55" i="16"/>
  <c r="CZ55" i="16"/>
  <c r="DA55" i="16"/>
  <c r="DB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Y56" i="16"/>
  <c r="Z56" i="16"/>
  <c r="AA56" i="16"/>
  <c r="AB56" i="16"/>
  <c r="AC56" i="16"/>
  <c r="AD56" i="16"/>
  <c r="AE56" i="16"/>
  <c r="AF56" i="16"/>
  <c r="AG56" i="16"/>
  <c r="AH56" i="16"/>
  <c r="AI56" i="16"/>
  <c r="AJ56" i="16"/>
  <c r="AK56" i="16"/>
  <c r="AL56" i="16"/>
  <c r="AM56" i="16"/>
  <c r="AN56" i="16"/>
  <c r="AO56" i="16"/>
  <c r="AP56" i="16"/>
  <c r="AQ56" i="16"/>
  <c r="AR56" i="16"/>
  <c r="AS56" i="16"/>
  <c r="AT56" i="16"/>
  <c r="AU56" i="16"/>
  <c r="AV56" i="16"/>
  <c r="AW56" i="16"/>
  <c r="AX56" i="16"/>
  <c r="AY56" i="16"/>
  <c r="AZ56" i="16"/>
  <c r="BA56" i="16"/>
  <c r="BB56" i="16"/>
  <c r="BC56" i="16"/>
  <c r="BD56" i="16"/>
  <c r="BE56" i="16"/>
  <c r="BF56" i="16"/>
  <c r="BG56" i="16"/>
  <c r="BH56" i="16"/>
  <c r="BI56" i="16"/>
  <c r="BJ56" i="16"/>
  <c r="BK56" i="16"/>
  <c r="BL56" i="16"/>
  <c r="BM56" i="16"/>
  <c r="BN56" i="16"/>
  <c r="BO56" i="16"/>
  <c r="BP56" i="16"/>
  <c r="BQ56" i="16"/>
  <c r="BR56" i="16"/>
  <c r="BS56" i="16"/>
  <c r="BT56" i="16"/>
  <c r="BU56" i="16"/>
  <c r="BV56" i="16"/>
  <c r="BW56" i="16"/>
  <c r="BX56" i="16"/>
  <c r="BY56" i="16"/>
  <c r="BZ56" i="16"/>
  <c r="CA56" i="16"/>
  <c r="CB56" i="16"/>
  <c r="CC56" i="16"/>
  <c r="CD56" i="16"/>
  <c r="CE56" i="16"/>
  <c r="CF56" i="16"/>
  <c r="CG56" i="16"/>
  <c r="CH56" i="16"/>
  <c r="CI56" i="16"/>
  <c r="CJ56" i="16"/>
  <c r="CK56" i="16"/>
  <c r="CL56" i="16"/>
  <c r="CM56" i="16"/>
  <c r="CN56" i="16"/>
  <c r="CO56" i="16"/>
  <c r="CP56" i="16"/>
  <c r="CQ56" i="16"/>
  <c r="CR56" i="16"/>
  <c r="CS56" i="16"/>
  <c r="CT56" i="16"/>
  <c r="CU56" i="16"/>
  <c r="CV56" i="16"/>
  <c r="CW56" i="16"/>
  <c r="CX56" i="16"/>
  <c r="CY56" i="16"/>
  <c r="CZ56" i="16"/>
  <c r="DA56" i="16"/>
  <c r="DB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Y57" i="16"/>
  <c r="Z57" i="16"/>
  <c r="AA57" i="16"/>
  <c r="AB57" i="16"/>
  <c r="AC57" i="16"/>
  <c r="AD57" i="16"/>
  <c r="AE57" i="16"/>
  <c r="AF57" i="16"/>
  <c r="AG57" i="16"/>
  <c r="AH57" i="16"/>
  <c r="AI57" i="16"/>
  <c r="AJ57" i="16"/>
  <c r="AK57" i="16"/>
  <c r="AL57" i="16"/>
  <c r="AM57" i="16"/>
  <c r="AN57" i="16"/>
  <c r="AO57" i="16"/>
  <c r="AP57" i="16"/>
  <c r="AQ57" i="16"/>
  <c r="AR57" i="16"/>
  <c r="AS57" i="16"/>
  <c r="AT57" i="16"/>
  <c r="AU57" i="16"/>
  <c r="AV57" i="16"/>
  <c r="AW57" i="16"/>
  <c r="AX57" i="16"/>
  <c r="AY57" i="16"/>
  <c r="AZ57" i="16"/>
  <c r="BA57" i="16"/>
  <c r="BB57" i="16"/>
  <c r="BC57" i="16"/>
  <c r="BD57" i="16"/>
  <c r="BE57" i="16"/>
  <c r="BF57" i="16"/>
  <c r="BG57" i="16"/>
  <c r="BH57" i="16"/>
  <c r="BI57" i="16"/>
  <c r="BJ57" i="16"/>
  <c r="BK57" i="16"/>
  <c r="BL57" i="16"/>
  <c r="BM57" i="16"/>
  <c r="BN57" i="16"/>
  <c r="BO57" i="16"/>
  <c r="BP57" i="16"/>
  <c r="BQ57" i="16"/>
  <c r="BR57" i="16"/>
  <c r="BS57" i="16"/>
  <c r="BT57" i="16"/>
  <c r="BU57" i="16"/>
  <c r="BV57" i="16"/>
  <c r="BW57" i="16"/>
  <c r="BX57" i="16"/>
  <c r="BY57" i="16"/>
  <c r="BZ57" i="16"/>
  <c r="CA57" i="16"/>
  <c r="CB57" i="16"/>
  <c r="CC57" i="16"/>
  <c r="CD57" i="16"/>
  <c r="CE57" i="16"/>
  <c r="CF57" i="16"/>
  <c r="CG57" i="16"/>
  <c r="CH57" i="16"/>
  <c r="CI57" i="16"/>
  <c r="CJ57" i="16"/>
  <c r="CK57" i="16"/>
  <c r="CL57" i="16"/>
  <c r="CM57" i="16"/>
  <c r="CN57" i="16"/>
  <c r="CO57" i="16"/>
  <c r="CP57" i="16"/>
  <c r="CQ57" i="16"/>
  <c r="CR57" i="16"/>
  <c r="CS57" i="16"/>
  <c r="CT57" i="16"/>
  <c r="CU57" i="16"/>
  <c r="CV57" i="16"/>
  <c r="CW57" i="16"/>
  <c r="CX57" i="16"/>
  <c r="CY57" i="16"/>
  <c r="CZ57" i="16"/>
  <c r="DA57" i="16"/>
  <c r="DB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Y58" i="16"/>
  <c r="Z58" i="16"/>
  <c r="AA58" i="16"/>
  <c r="AB58" i="16"/>
  <c r="AC58" i="16"/>
  <c r="AD58" i="16"/>
  <c r="AE58" i="16"/>
  <c r="AF58" i="16"/>
  <c r="AG58" i="16"/>
  <c r="AH58" i="16"/>
  <c r="AI58" i="16"/>
  <c r="AJ58" i="16"/>
  <c r="AK58" i="16"/>
  <c r="AL58" i="16"/>
  <c r="AM58" i="16"/>
  <c r="AN58" i="16"/>
  <c r="AO58" i="16"/>
  <c r="AP58" i="16"/>
  <c r="AQ58" i="16"/>
  <c r="AR58" i="16"/>
  <c r="AS58" i="16"/>
  <c r="AT58" i="16"/>
  <c r="AU58" i="16"/>
  <c r="AV58" i="16"/>
  <c r="AW58" i="16"/>
  <c r="AX58" i="16"/>
  <c r="AY58" i="16"/>
  <c r="AZ58" i="16"/>
  <c r="BA58" i="16"/>
  <c r="BB58" i="16"/>
  <c r="BC58" i="16"/>
  <c r="BD58" i="16"/>
  <c r="BE58" i="16"/>
  <c r="BF58" i="16"/>
  <c r="BG58" i="16"/>
  <c r="BH58" i="16"/>
  <c r="BI58" i="16"/>
  <c r="BJ58" i="16"/>
  <c r="BK58" i="16"/>
  <c r="BL58" i="16"/>
  <c r="BM58" i="16"/>
  <c r="BN58" i="16"/>
  <c r="BO58" i="16"/>
  <c r="BP58" i="16"/>
  <c r="BQ58" i="16"/>
  <c r="BR58" i="16"/>
  <c r="BS58" i="16"/>
  <c r="BT58" i="16"/>
  <c r="BU58" i="16"/>
  <c r="BV58" i="16"/>
  <c r="BW58" i="16"/>
  <c r="BX58" i="16"/>
  <c r="BY58" i="16"/>
  <c r="BZ58" i="16"/>
  <c r="CA58" i="16"/>
  <c r="CB58" i="16"/>
  <c r="CC58" i="16"/>
  <c r="CD58" i="16"/>
  <c r="CE58" i="16"/>
  <c r="CF58" i="16"/>
  <c r="CG58" i="16"/>
  <c r="CH58" i="16"/>
  <c r="CI58" i="16"/>
  <c r="CJ58" i="16"/>
  <c r="CK58" i="16"/>
  <c r="CL58" i="16"/>
  <c r="CM58" i="16"/>
  <c r="CN58" i="16"/>
  <c r="CO58" i="16"/>
  <c r="CP58" i="16"/>
  <c r="CQ58" i="16"/>
  <c r="CR58" i="16"/>
  <c r="CS58" i="16"/>
  <c r="CT58" i="16"/>
  <c r="CU58" i="16"/>
  <c r="CV58" i="16"/>
  <c r="CW58" i="16"/>
  <c r="CX58" i="16"/>
  <c r="CY58" i="16"/>
  <c r="CZ58" i="16"/>
  <c r="DA58" i="16"/>
  <c r="DB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P59" i="16"/>
  <c r="Q59" i="16"/>
  <c r="R59" i="16"/>
  <c r="S59" i="16"/>
  <c r="T59" i="16"/>
  <c r="U59" i="16"/>
  <c r="V59" i="16"/>
  <c r="W59" i="16"/>
  <c r="X59" i="16"/>
  <c r="Y59" i="16"/>
  <c r="Z59" i="16"/>
  <c r="AA59" i="16"/>
  <c r="AB59" i="16"/>
  <c r="AC59" i="16"/>
  <c r="AD59" i="16"/>
  <c r="AE59" i="16"/>
  <c r="AF59" i="16"/>
  <c r="AG59" i="16"/>
  <c r="AH59" i="16"/>
  <c r="AI59" i="16"/>
  <c r="AJ59" i="16"/>
  <c r="AK59" i="16"/>
  <c r="AL59" i="16"/>
  <c r="AM59" i="16"/>
  <c r="AN59" i="16"/>
  <c r="AO59" i="16"/>
  <c r="AP59" i="16"/>
  <c r="AQ59" i="16"/>
  <c r="AR59" i="16"/>
  <c r="AS59" i="16"/>
  <c r="AT59" i="16"/>
  <c r="AU59" i="16"/>
  <c r="AV59" i="16"/>
  <c r="AW59" i="16"/>
  <c r="AX59" i="16"/>
  <c r="AY59" i="16"/>
  <c r="AZ59" i="16"/>
  <c r="BA59" i="16"/>
  <c r="BB59" i="16"/>
  <c r="BC59" i="16"/>
  <c r="BD59" i="16"/>
  <c r="BE59" i="16"/>
  <c r="BF59" i="16"/>
  <c r="BG59" i="16"/>
  <c r="BH59" i="16"/>
  <c r="BI59" i="16"/>
  <c r="BJ59" i="16"/>
  <c r="BK59" i="16"/>
  <c r="BL59" i="16"/>
  <c r="BM59" i="16"/>
  <c r="BN59" i="16"/>
  <c r="BO59" i="16"/>
  <c r="BP59" i="16"/>
  <c r="BQ59" i="16"/>
  <c r="BR59" i="16"/>
  <c r="BS59" i="16"/>
  <c r="BT59" i="16"/>
  <c r="BU59" i="16"/>
  <c r="BV59" i="16"/>
  <c r="BW59" i="16"/>
  <c r="BX59" i="16"/>
  <c r="BY59" i="16"/>
  <c r="BZ59" i="16"/>
  <c r="CA59" i="16"/>
  <c r="CB59" i="16"/>
  <c r="CC59" i="16"/>
  <c r="CD59" i="16"/>
  <c r="CE59" i="16"/>
  <c r="CF59" i="16"/>
  <c r="CG59" i="16"/>
  <c r="CH59" i="16"/>
  <c r="CI59" i="16"/>
  <c r="CJ59" i="16"/>
  <c r="CK59" i="16"/>
  <c r="CL59" i="16"/>
  <c r="CM59" i="16"/>
  <c r="CN59" i="16"/>
  <c r="CO59" i="16"/>
  <c r="CP59" i="16"/>
  <c r="CQ59" i="16"/>
  <c r="CR59" i="16"/>
  <c r="CS59" i="16"/>
  <c r="CT59" i="16"/>
  <c r="CU59" i="16"/>
  <c r="CV59" i="16"/>
  <c r="CW59" i="16"/>
  <c r="CX59" i="16"/>
  <c r="CY59" i="16"/>
  <c r="CZ59" i="16"/>
  <c r="DA59" i="16"/>
  <c r="DB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P60" i="16"/>
  <c r="Q60" i="16"/>
  <c r="R60" i="16"/>
  <c r="S60" i="16"/>
  <c r="T60" i="16"/>
  <c r="U60" i="16"/>
  <c r="V60" i="16"/>
  <c r="W60" i="16"/>
  <c r="X60" i="16"/>
  <c r="Y60" i="16"/>
  <c r="Z60" i="16"/>
  <c r="AA60" i="16"/>
  <c r="AB60" i="16"/>
  <c r="AC60" i="16"/>
  <c r="AD60" i="16"/>
  <c r="AE60" i="16"/>
  <c r="AF60" i="16"/>
  <c r="AG60" i="16"/>
  <c r="AH60" i="16"/>
  <c r="AI60" i="16"/>
  <c r="AJ60" i="16"/>
  <c r="AK60" i="16"/>
  <c r="AL60" i="16"/>
  <c r="AM60" i="16"/>
  <c r="AN60" i="16"/>
  <c r="AO60" i="16"/>
  <c r="AP60" i="16"/>
  <c r="AQ60" i="16"/>
  <c r="AR60" i="16"/>
  <c r="AS60" i="16"/>
  <c r="AT60" i="16"/>
  <c r="AU60" i="16"/>
  <c r="AV60" i="16"/>
  <c r="AW60" i="16"/>
  <c r="AX60" i="16"/>
  <c r="AY60" i="16"/>
  <c r="AZ60" i="16"/>
  <c r="BA60" i="16"/>
  <c r="BB60" i="16"/>
  <c r="BC60" i="16"/>
  <c r="BD60" i="16"/>
  <c r="BE60" i="16"/>
  <c r="BF60" i="16"/>
  <c r="BG60" i="16"/>
  <c r="BH60" i="16"/>
  <c r="BI60" i="16"/>
  <c r="BJ60" i="16"/>
  <c r="BK60" i="16"/>
  <c r="BL60" i="16"/>
  <c r="BM60" i="16"/>
  <c r="BN60" i="16"/>
  <c r="BO60" i="16"/>
  <c r="BP60" i="16"/>
  <c r="BQ60" i="16"/>
  <c r="BR60" i="16"/>
  <c r="BS60" i="16"/>
  <c r="BT60" i="16"/>
  <c r="BU60" i="16"/>
  <c r="BV60" i="16"/>
  <c r="BW60" i="16"/>
  <c r="BX60" i="16"/>
  <c r="BY60" i="16"/>
  <c r="BZ60" i="16"/>
  <c r="CA60" i="16"/>
  <c r="CB60" i="16"/>
  <c r="CC60" i="16"/>
  <c r="CD60" i="16"/>
  <c r="CE60" i="16"/>
  <c r="CF60" i="16"/>
  <c r="CG60" i="16"/>
  <c r="CH60" i="16"/>
  <c r="CI60" i="16"/>
  <c r="CJ60" i="16"/>
  <c r="CK60" i="16"/>
  <c r="CL60" i="16"/>
  <c r="CM60" i="16"/>
  <c r="CN60" i="16"/>
  <c r="CO60" i="16"/>
  <c r="CP60" i="16"/>
  <c r="CQ60" i="16"/>
  <c r="CR60" i="16"/>
  <c r="CS60" i="16"/>
  <c r="CT60" i="16"/>
  <c r="CU60" i="16"/>
  <c r="CV60" i="16"/>
  <c r="CW60" i="16"/>
  <c r="CX60" i="16"/>
  <c r="CY60" i="16"/>
  <c r="CZ60" i="16"/>
  <c r="DA60" i="16"/>
  <c r="DB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P61" i="16"/>
  <c r="Q61" i="16"/>
  <c r="R61" i="16"/>
  <c r="S61" i="16"/>
  <c r="T61" i="16"/>
  <c r="U61" i="16"/>
  <c r="V61" i="16"/>
  <c r="W61" i="16"/>
  <c r="X61" i="16"/>
  <c r="Y61" i="16"/>
  <c r="Z61" i="16"/>
  <c r="AA61" i="16"/>
  <c r="AB61" i="16"/>
  <c r="AC61" i="16"/>
  <c r="AD61" i="16"/>
  <c r="AE61" i="16"/>
  <c r="AF61" i="16"/>
  <c r="AG61" i="16"/>
  <c r="AH61" i="16"/>
  <c r="AI61" i="16"/>
  <c r="AJ61" i="16"/>
  <c r="AK61" i="16"/>
  <c r="AL61" i="16"/>
  <c r="AM61" i="16"/>
  <c r="AN61" i="16"/>
  <c r="AO61" i="16"/>
  <c r="AP61" i="16"/>
  <c r="AQ61" i="16"/>
  <c r="AR61" i="16"/>
  <c r="AS61" i="16"/>
  <c r="AT61" i="16"/>
  <c r="AU61" i="16"/>
  <c r="AV61" i="16"/>
  <c r="AW61" i="16"/>
  <c r="AX61" i="16"/>
  <c r="AY61" i="16"/>
  <c r="AZ61" i="16"/>
  <c r="BA61" i="16"/>
  <c r="BB61" i="16"/>
  <c r="BC61" i="16"/>
  <c r="BD61" i="16"/>
  <c r="BE61" i="16"/>
  <c r="BF61" i="16"/>
  <c r="BG61" i="16"/>
  <c r="BH61" i="16"/>
  <c r="BI61" i="16"/>
  <c r="BJ61" i="16"/>
  <c r="BK61" i="16"/>
  <c r="BL61" i="16"/>
  <c r="BM61" i="16"/>
  <c r="BN61" i="16"/>
  <c r="BO61" i="16"/>
  <c r="BP61" i="16"/>
  <c r="BQ61" i="16"/>
  <c r="BR61" i="16"/>
  <c r="BS61" i="16"/>
  <c r="BT61" i="16"/>
  <c r="BU61" i="16"/>
  <c r="BV61" i="16"/>
  <c r="BW61" i="16"/>
  <c r="BX61" i="16"/>
  <c r="BY61" i="16"/>
  <c r="BZ61" i="16"/>
  <c r="CA61" i="16"/>
  <c r="CB61" i="16"/>
  <c r="CC61" i="16"/>
  <c r="CD61" i="16"/>
  <c r="CE61" i="16"/>
  <c r="CF61" i="16"/>
  <c r="CG61" i="16"/>
  <c r="CH61" i="16"/>
  <c r="CI61" i="16"/>
  <c r="CJ61" i="16"/>
  <c r="CK61" i="16"/>
  <c r="CL61" i="16"/>
  <c r="CM61" i="16"/>
  <c r="CN61" i="16"/>
  <c r="CO61" i="16"/>
  <c r="CP61" i="16"/>
  <c r="CQ61" i="16"/>
  <c r="CR61" i="16"/>
  <c r="CS61" i="16"/>
  <c r="CT61" i="16"/>
  <c r="CU61" i="16"/>
  <c r="CV61" i="16"/>
  <c r="CW61" i="16"/>
  <c r="CX61" i="16"/>
  <c r="CY61" i="16"/>
  <c r="CZ61" i="16"/>
  <c r="DA61" i="16"/>
  <c r="DB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O62" i="16"/>
  <c r="P62" i="16"/>
  <c r="Q62" i="16"/>
  <c r="R62" i="16"/>
  <c r="S62" i="16"/>
  <c r="T62" i="16"/>
  <c r="U62" i="16"/>
  <c r="V62" i="16"/>
  <c r="W62" i="16"/>
  <c r="X62" i="16"/>
  <c r="Y62" i="16"/>
  <c r="Z62" i="16"/>
  <c r="AA62" i="16"/>
  <c r="AB62" i="16"/>
  <c r="AC62" i="16"/>
  <c r="AD62" i="16"/>
  <c r="AE62" i="16"/>
  <c r="AF62" i="16"/>
  <c r="AG62" i="16"/>
  <c r="AH62" i="16"/>
  <c r="AI62" i="16"/>
  <c r="AJ62" i="16"/>
  <c r="AK62" i="16"/>
  <c r="AL62" i="16"/>
  <c r="AM62" i="16"/>
  <c r="AN62" i="16"/>
  <c r="AO62" i="16"/>
  <c r="AP62" i="16"/>
  <c r="AQ62" i="16"/>
  <c r="AR62" i="16"/>
  <c r="AS62" i="16"/>
  <c r="AT62" i="16"/>
  <c r="AU62" i="16"/>
  <c r="AV62" i="16"/>
  <c r="AW62" i="16"/>
  <c r="AX62" i="16"/>
  <c r="AY62" i="16"/>
  <c r="AZ62" i="16"/>
  <c r="BA62" i="16"/>
  <c r="BB62" i="16"/>
  <c r="BC62" i="16"/>
  <c r="BD62" i="16"/>
  <c r="BE62" i="16"/>
  <c r="BF62" i="16"/>
  <c r="BG62" i="16"/>
  <c r="BH62" i="16"/>
  <c r="BI62" i="16"/>
  <c r="BJ62" i="16"/>
  <c r="BK62" i="16"/>
  <c r="BL62" i="16"/>
  <c r="BM62" i="16"/>
  <c r="BN62" i="16"/>
  <c r="BO62" i="16"/>
  <c r="BP62" i="16"/>
  <c r="BQ62" i="16"/>
  <c r="BR62" i="16"/>
  <c r="BS62" i="16"/>
  <c r="BT62" i="16"/>
  <c r="BU62" i="16"/>
  <c r="BV62" i="16"/>
  <c r="BW62" i="16"/>
  <c r="BX62" i="16"/>
  <c r="BY62" i="16"/>
  <c r="BZ62" i="16"/>
  <c r="CA62" i="16"/>
  <c r="CB62" i="16"/>
  <c r="CC62" i="16"/>
  <c r="CD62" i="16"/>
  <c r="CE62" i="16"/>
  <c r="CF62" i="16"/>
  <c r="CG62" i="16"/>
  <c r="CH62" i="16"/>
  <c r="CI62" i="16"/>
  <c r="CJ62" i="16"/>
  <c r="CK62" i="16"/>
  <c r="CL62" i="16"/>
  <c r="CM62" i="16"/>
  <c r="CN62" i="16"/>
  <c r="CO62" i="16"/>
  <c r="CP62" i="16"/>
  <c r="CQ62" i="16"/>
  <c r="CR62" i="16"/>
  <c r="CS62" i="16"/>
  <c r="CT62" i="16"/>
  <c r="CU62" i="16"/>
  <c r="CV62" i="16"/>
  <c r="CW62" i="16"/>
  <c r="CX62" i="16"/>
  <c r="CY62" i="16"/>
  <c r="CZ62" i="16"/>
  <c r="DA62" i="16"/>
  <c r="DB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W63" i="16"/>
  <c r="X63" i="16"/>
  <c r="Y63" i="16"/>
  <c r="Z63" i="16"/>
  <c r="AA63" i="16"/>
  <c r="AB63" i="16"/>
  <c r="AC63" i="16"/>
  <c r="AD63" i="16"/>
  <c r="AE63" i="16"/>
  <c r="AF63" i="16"/>
  <c r="AG63" i="16"/>
  <c r="AH63" i="16"/>
  <c r="AI63" i="16"/>
  <c r="AJ63" i="16"/>
  <c r="AK63" i="16"/>
  <c r="AL63" i="16"/>
  <c r="AM63" i="16"/>
  <c r="AN63" i="16"/>
  <c r="AO63" i="16"/>
  <c r="AP63" i="16"/>
  <c r="AQ63" i="16"/>
  <c r="AR63" i="16"/>
  <c r="AS63" i="16"/>
  <c r="AT63" i="16"/>
  <c r="AU63" i="16"/>
  <c r="AV63" i="16"/>
  <c r="AW63" i="16"/>
  <c r="AX63" i="16"/>
  <c r="AY63" i="16"/>
  <c r="AZ63" i="16"/>
  <c r="BA63" i="16"/>
  <c r="BB63" i="16"/>
  <c r="BC63" i="16"/>
  <c r="BD63" i="16"/>
  <c r="BE63" i="16"/>
  <c r="BF63" i="16"/>
  <c r="BG63" i="16"/>
  <c r="BH63" i="16"/>
  <c r="BI63" i="16"/>
  <c r="BJ63" i="16"/>
  <c r="BK63" i="16"/>
  <c r="BL63" i="16"/>
  <c r="BM63" i="16"/>
  <c r="BN63" i="16"/>
  <c r="BO63" i="16"/>
  <c r="BP63" i="16"/>
  <c r="BQ63" i="16"/>
  <c r="BR63" i="16"/>
  <c r="BS63" i="16"/>
  <c r="BT63" i="16"/>
  <c r="BU63" i="16"/>
  <c r="BV63" i="16"/>
  <c r="BW63" i="16"/>
  <c r="BX63" i="16"/>
  <c r="BY63" i="16"/>
  <c r="BZ63" i="16"/>
  <c r="CA63" i="16"/>
  <c r="CB63" i="16"/>
  <c r="CC63" i="16"/>
  <c r="CD63" i="16"/>
  <c r="CE63" i="16"/>
  <c r="CF63" i="16"/>
  <c r="CG63" i="16"/>
  <c r="CH63" i="16"/>
  <c r="CI63" i="16"/>
  <c r="CJ63" i="16"/>
  <c r="CK63" i="16"/>
  <c r="CL63" i="16"/>
  <c r="CM63" i="16"/>
  <c r="CN63" i="16"/>
  <c r="CO63" i="16"/>
  <c r="CP63" i="16"/>
  <c r="CQ63" i="16"/>
  <c r="CR63" i="16"/>
  <c r="CS63" i="16"/>
  <c r="CT63" i="16"/>
  <c r="CU63" i="16"/>
  <c r="CV63" i="16"/>
  <c r="CW63" i="16"/>
  <c r="CX63" i="16"/>
  <c r="CY63" i="16"/>
  <c r="CZ63" i="16"/>
  <c r="DA63" i="16"/>
  <c r="DB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W64" i="16"/>
  <c r="X64" i="16"/>
  <c r="Y64" i="16"/>
  <c r="Z64" i="16"/>
  <c r="AA64" i="16"/>
  <c r="AB64" i="16"/>
  <c r="AC64" i="16"/>
  <c r="AD64" i="16"/>
  <c r="AE64" i="16"/>
  <c r="AF64" i="16"/>
  <c r="AG64" i="16"/>
  <c r="AH64" i="16"/>
  <c r="AI64" i="16"/>
  <c r="AJ64" i="16"/>
  <c r="AK64" i="16"/>
  <c r="AL64" i="16"/>
  <c r="AM64" i="16"/>
  <c r="AN64" i="16"/>
  <c r="AO64" i="16"/>
  <c r="AP64" i="16"/>
  <c r="AQ64" i="16"/>
  <c r="AR64" i="16"/>
  <c r="AS64" i="16"/>
  <c r="AT64" i="16"/>
  <c r="AU64" i="16"/>
  <c r="AV64" i="16"/>
  <c r="AW64" i="16"/>
  <c r="AX64" i="16"/>
  <c r="AY64" i="16"/>
  <c r="AZ64" i="16"/>
  <c r="BA64" i="16"/>
  <c r="BB64" i="16"/>
  <c r="BC64" i="16"/>
  <c r="BD64" i="16"/>
  <c r="BE64" i="16"/>
  <c r="BF64" i="16"/>
  <c r="BG64" i="16"/>
  <c r="BH64" i="16"/>
  <c r="BI64" i="16"/>
  <c r="BJ64" i="16"/>
  <c r="BK64" i="16"/>
  <c r="BL64" i="16"/>
  <c r="BM64" i="16"/>
  <c r="BN64" i="16"/>
  <c r="BO64" i="16"/>
  <c r="BP64" i="16"/>
  <c r="BQ64" i="16"/>
  <c r="BR64" i="16"/>
  <c r="BS64" i="16"/>
  <c r="BT64" i="16"/>
  <c r="BU64" i="16"/>
  <c r="BV64" i="16"/>
  <c r="BW64" i="16"/>
  <c r="BX64" i="16"/>
  <c r="BY64" i="16"/>
  <c r="BZ64" i="16"/>
  <c r="CA64" i="16"/>
  <c r="CB64" i="16"/>
  <c r="CC64" i="16"/>
  <c r="CD64" i="16"/>
  <c r="CE64" i="16"/>
  <c r="CF64" i="16"/>
  <c r="CG64" i="16"/>
  <c r="CH64" i="16"/>
  <c r="CI64" i="16"/>
  <c r="CJ64" i="16"/>
  <c r="CK64" i="16"/>
  <c r="CL64" i="16"/>
  <c r="CM64" i="16"/>
  <c r="CN64" i="16"/>
  <c r="CO64" i="16"/>
  <c r="CP64" i="16"/>
  <c r="CQ64" i="16"/>
  <c r="CR64" i="16"/>
  <c r="CS64" i="16"/>
  <c r="CT64" i="16"/>
  <c r="CU64" i="16"/>
  <c r="CV64" i="16"/>
  <c r="CW64" i="16"/>
  <c r="CX64" i="16"/>
  <c r="CY64" i="16"/>
  <c r="CZ64" i="16"/>
  <c r="DA64" i="16"/>
  <c r="DB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W65" i="16"/>
  <c r="X65" i="16"/>
  <c r="Y65" i="16"/>
  <c r="Z65" i="16"/>
  <c r="AA65" i="16"/>
  <c r="AB65" i="16"/>
  <c r="AC65" i="16"/>
  <c r="AD65" i="16"/>
  <c r="AE65" i="16"/>
  <c r="AF65" i="16"/>
  <c r="AG65" i="16"/>
  <c r="AH65" i="16"/>
  <c r="AI65" i="16"/>
  <c r="AJ65" i="16"/>
  <c r="AK65" i="16"/>
  <c r="AL65" i="16"/>
  <c r="AM65" i="16"/>
  <c r="AN65" i="16"/>
  <c r="AO65" i="16"/>
  <c r="AP65" i="16"/>
  <c r="AQ65" i="16"/>
  <c r="AR65" i="16"/>
  <c r="AS65" i="16"/>
  <c r="AT65" i="16"/>
  <c r="AU65" i="16"/>
  <c r="AV65" i="16"/>
  <c r="AW65" i="16"/>
  <c r="AX65" i="16"/>
  <c r="AY65" i="16"/>
  <c r="AZ65" i="16"/>
  <c r="BA65" i="16"/>
  <c r="BB65" i="16"/>
  <c r="BC65" i="16"/>
  <c r="BD65" i="16"/>
  <c r="BE65" i="16"/>
  <c r="BF65" i="16"/>
  <c r="BG65" i="16"/>
  <c r="BH65" i="16"/>
  <c r="BI65" i="16"/>
  <c r="BJ65" i="16"/>
  <c r="BK65" i="16"/>
  <c r="BL65" i="16"/>
  <c r="BM65" i="16"/>
  <c r="BN65" i="16"/>
  <c r="BO65" i="16"/>
  <c r="BP65" i="16"/>
  <c r="BQ65" i="16"/>
  <c r="BR65" i="16"/>
  <c r="BS65" i="16"/>
  <c r="BT65" i="16"/>
  <c r="BU65" i="16"/>
  <c r="BV65" i="16"/>
  <c r="BW65" i="16"/>
  <c r="BX65" i="16"/>
  <c r="BY65" i="16"/>
  <c r="BZ65" i="16"/>
  <c r="CA65" i="16"/>
  <c r="CB65" i="16"/>
  <c r="CC65" i="16"/>
  <c r="CD65" i="16"/>
  <c r="CE65" i="16"/>
  <c r="CF65" i="16"/>
  <c r="CG65" i="16"/>
  <c r="CH65" i="16"/>
  <c r="CI65" i="16"/>
  <c r="CJ65" i="16"/>
  <c r="CK65" i="16"/>
  <c r="CL65" i="16"/>
  <c r="CM65" i="16"/>
  <c r="CN65" i="16"/>
  <c r="CO65" i="16"/>
  <c r="CP65" i="16"/>
  <c r="CQ65" i="16"/>
  <c r="CR65" i="16"/>
  <c r="CS65" i="16"/>
  <c r="CT65" i="16"/>
  <c r="CU65" i="16"/>
  <c r="CV65" i="16"/>
  <c r="CW65" i="16"/>
  <c r="CX65" i="16"/>
  <c r="CY65" i="16"/>
  <c r="CZ65" i="16"/>
  <c r="DA65" i="16"/>
  <c r="DB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Q66" i="16"/>
  <c r="R66" i="16"/>
  <c r="S66" i="16"/>
  <c r="T66" i="16"/>
  <c r="U66" i="16"/>
  <c r="V66" i="16"/>
  <c r="W66" i="16"/>
  <c r="X66" i="16"/>
  <c r="Y66" i="16"/>
  <c r="Z66" i="16"/>
  <c r="AA66" i="16"/>
  <c r="AB66" i="16"/>
  <c r="AC66" i="16"/>
  <c r="AD66" i="16"/>
  <c r="AE66" i="16"/>
  <c r="AF66" i="16"/>
  <c r="AG66" i="16"/>
  <c r="AH66" i="16"/>
  <c r="AI66" i="16"/>
  <c r="AJ66" i="16"/>
  <c r="AK66" i="16"/>
  <c r="AL66" i="16"/>
  <c r="AM66" i="16"/>
  <c r="AN66" i="16"/>
  <c r="AO66" i="16"/>
  <c r="AP66" i="16"/>
  <c r="AQ66" i="16"/>
  <c r="AR66" i="16"/>
  <c r="AS66" i="16"/>
  <c r="AT66" i="16"/>
  <c r="AU66" i="16"/>
  <c r="AV66" i="16"/>
  <c r="AW66" i="16"/>
  <c r="AX66" i="16"/>
  <c r="AY66" i="16"/>
  <c r="AZ66" i="16"/>
  <c r="BA66" i="16"/>
  <c r="BB66" i="16"/>
  <c r="BC66" i="16"/>
  <c r="BD66" i="16"/>
  <c r="BE66" i="16"/>
  <c r="BF66" i="16"/>
  <c r="BG66" i="16"/>
  <c r="BH66" i="16"/>
  <c r="BI66" i="16"/>
  <c r="BJ66" i="16"/>
  <c r="BK66" i="16"/>
  <c r="BL66" i="16"/>
  <c r="BM66" i="16"/>
  <c r="BN66" i="16"/>
  <c r="BO66" i="16"/>
  <c r="BP66" i="16"/>
  <c r="BQ66" i="16"/>
  <c r="BR66" i="16"/>
  <c r="BS66" i="16"/>
  <c r="BT66" i="16"/>
  <c r="BU66" i="16"/>
  <c r="BV66" i="16"/>
  <c r="BW66" i="16"/>
  <c r="BX66" i="16"/>
  <c r="BY66" i="16"/>
  <c r="BZ66" i="16"/>
  <c r="CA66" i="16"/>
  <c r="CB66" i="16"/>
  <c r="CC66" i="16"/>
  <c r="CD66" i="16"/>
  <c r="CE66" i="16"/>
  <c r="CF66" i="16"/>
  <c r="CG66" i="16"/>
  <c r="CH66" i="16"/>
  <c r="CI66" i="16"/>
  <c r="CJ66" i="16"/>
  <c r="CK66" i="16"/>
  <c r="CL66" i="16"/>
  <c r="CM66" i="16"/>
  <c r="CN66" i="16"/>
  <c r="CO66" i="16"/>
  <c r="CP66" i="16"/>
  <c r="CQ66" i="16"/>
  <c r="CR66" i="16"/>
  <c r="CS66" i="16"/>
  <c r="CT66" i="16"/>
  <c r="CU66" i="16"/>
  <c r="CV66" i="16"/>
  <c r="CW66" i="16"/>
  <c r="CX66" i="16"/>
  <c r="CY66" i="16"/>
  <c r="CZ66" i="16"/>
  <c r="DA66" i="16"/>
  <c r="DB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P67" i="16"/>
  <c r="Q67" i="16"/>
  <c r="R67" i="16"/>
  <c r="S67" i="16"/>
  <c r="T67" i="16"/>
  <c r="U67" i="16"/>
  <c r="V67" i="16"/>
  <c r="W67" i="16"/>
  <c r="X67" i="16"/>
  <c r="Y67" i="16"/>
  <c r="Z67" i="16"/>
  <c r="AA67" i="16"/>
  <c r="AB67" i="16"/>
  <c r="AC67" i="16"/>
  <c r="AD67" i="16"/>
  <c r="AE67" i="16"/>
  <c r="AF67" i="16"/>
  <c r="AG67" i="16"/>
  <c r="AH67" i="16"/>
  <c r="AI67" i="16"/>
  <c r="AJ67" i="16"/>
  <c r="AK67" i="16"/>
  <c r="AL67" i="16"/>
  <c r="AM67" i="16"/>
  <c r="AN67" i="16"/>
  <c r="AO67" i="16"/>
  <c r="AP67" i="16"/>
  <c r="AQ67" i="16"/>
  <c r="AR67" i="16"/>
  <c r="AS67" i="16"/>
  <c r="AT67" i="16"/>
  <c r="AU67" i="16"/>
  <c r="AV67" i="16"/>
  <c r="AW67" i="16"/>
  <c r="AX67" i="16"/>
  <c r="AY67" i="16"/>
  <c r="AZ67" i="16"/>
  <c r="BA67" i="16"/>
  <c r="BB67" i="16"/>
  <c r="BC67" i="16"/>
  <c r="BD67" i="16"/>
  <c r="BE67" i="16"/>
  <c r="BF67" i="16"/>
  <c r="BG67" i="16"/>
  <c r="BH67" i="16"/>
  <c r="BI67" i="16"/>
  <c r="BJ67" i="16"/>
  <c r="BK67" i="16"/>
  <c r="BL67" i="16"/>
  <c r="BM67" i="16"/>
  <c r="BN67" i="16"/>
  <c r="BO67" i="16"/>
  <c r="BP67" i="16"/>
  <c r="BQ67" i="16"/>
  <c r="BR67" i="16"/>
  <c r="BS67" i="16"/>
  <c r="BT67" i="16"/>
  <c r="BU67" i="16"/>
  <c r="BV67" i="16"/>
  <c r="BW67" i="16"/>
  <c r="BX67" i="16"/>
  <c r="BY67" i="16"/>
  <c r="BZ67" i="16"/>
  <c r="CA67" i="16"/>
  <c r="CB67" i="16"/>
  <c r="CC67" i="16"/>
  <c r="CD67" i="16"/>
  <c r="CE67" i="16"/>
  <c r="CF67" i="16"/>
  <c r="CG67" i="16"/>
  <c r="CH67" i="16"/>
  <c r="CI67" i="16"/>
  <c r="CJ67" i="16"/>
  <c r="CK67" i="16"/>
  <c r="CL67" i="16"/>
  <c r="CM67" i="16"/>
  <c r="CN67" i="16"/>
  <c r="CO67" i="16"/>
  <c r="CP67" i="16"/>
  <c r="CQ67" i="16"/>
  <c r="CR67" i="16"/>
  <c r="CS67" i="16"/>
  <c r="CT67" i="16"/>
  <c r="CU67" i="16"/>
  <c r="CV67" i="16"/>
  <c r="CW67" i="16"/>
  <c r="CX67" i="16"/>
  <c r="CY67" i="16"/>
  <c r="CZ67" i="16"/>
  <c r="DA67" i="16"/>
  <c r="DB67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Q68" i="16"/>
  <c r="R68" i="16"/>
  <c r="S68" i="16"/>
  <c r="T68" i="16"/>
  <c r="U68" i="16"/>
  <c r="V68" i="16"/>
  <c r="W68" i="16"/>
  <c r="X68" i="16"/>
  <c r="Y68" i="16"/>
  <c r="Z68" i="16"/>
  <c r="AA68" i="16"/>
  <c r="AB68" i="16"/>
  <c r="AC68" i="16"/>
  <c r="AD68" i="16"/>
  <c r="AE68" i="16"/>
  <c r="AF68" i="16"/>
  <c r="AG68" i="16"/>
  <c r="AH68" i="16"/>
  <c r="AI68" i="16"/>
  <c r="AJ68" i="16"/>
  <c r="AK68" i="16"/>
  <c r="AL68" i="16"/>
  <c r="AM68" i="16"/>
  <c r="AN68" i="16"/>
  <c r="AO68" i="16"/>
  <c r="AP68" i="16"/>
  <c r="AQ68" i="16"/>
  <c r="AR68" i="16"/>
  <c r="AS68" i="16"/>
  <c r="AT68" i="16"/>
  <c r="AU68" i="16"/>
  <c r="AV68" i="16"/>
  <c r="AW68" i="16"/>
  <c r="AX68" i="16"/>
  <c r="AY68" i="16"/>
  <c r="AZ68" i="16"/>
  <c r="BA68" i="16"/>
  <c r="BB68" i="16"/>
  <c r="BC68" i="16"/>
  <c r="BD68" i="16"/>
  <c r="BE68" i="16"/>
  <c r="BF68" i="16"/>
  <c r="BG68" i="16"/>
  <c r="BH68" i="16"/>
  <c r="BI68" i="16"/>
  <c r="BJ68" i="16"/>
  <c r="BK68" i="16"/>
  <c r="BL68" i="16"/>
  <c r="BM68" i="16"/>
  <c r="BN68" i="16"/>
  <c r="BO68" i="16"/>
  <c r="BP68" i="16"/>
  <c r="BQ68" i="16"/>
  <c r="BR68" i="16"/>
  <c r="BS68" i="16"/>
  <c r="BT68" i="16"/>
  <c r="BU68" i="16"/>
  <c r="BV68" i="16"/>
  <c r="BW68" i="16"/>
  <c r="BX68" i="16"/>
  <c r="BY68" i="16"/>
  <c r="BZ68" i="16"/>
  <c r="CA68" i="16"/>
  <c r="CB68" i="16"/>
  <c r="CC68" i="16"/>
  <c r="CD68" i="16"/>
  <c r="CE68" i="16"/>
  <c r="CF68" i="16"/>
  <c r="CG68" i="16"/>
  <c r="CH68" i="16"/>
  <c r="CI68" i="16"/>
  <c r="CJ68" i="16"/>
  <c r="CK68" i="16"/>
  <c r="CL68" i="16"/>
  <c r="CM68" i="16"/>
  <c r="CN68" i="16"/>
  <c r="CO68" i="16"/>
  <c r="CP68" i="16"/>
  <c r="CQ68" i="16"/>
  <c r="CR68" i="16"/>
  <c r="CS68" i="16"/>
  <c r="CT68" i="16"/>
  <c r="CU68" i="16"/>
  <c r="CV68" i="16"/>
  <c r="CW68" i="16"/>
  <c r="CX68" i="16"/>
  <c r="CY68" i="16"/>
  <c r="CZ68" i="16"/>
  <c r="DA68" i="16"/>
  <c r="DB68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P69" i="16"/>
  <c r="Q69" i="16"/>
  <c r="R69" i="16"/>
  <c r="S69" i="16"/>
  <c r="T69" i="16"/>
  <c r="U69" i="16"/>
  <c r="V69" i="16"/>
  <c r="W69" i="16"/>
  <c r="X69" i="16"/>
  <c r="Y69" i="16"/>
  <c r="Z69" i="16"/>
  <c r="AA69" i="16"/>
  <c r="AB69" i="16"/>
  <c r="AC69" i="16"/>
  <c r="AD69" i="16"/>
  <c r="AE69" i="16"/>
  <c r="AF69" i="16"/>
  <c r="AG69" i="16"/>
  <c r="AH69" i="16"/>
  <c r="AI69" i="16"/>
  <c r="AJ69" i="16"/>
  <c r="AK69" i="16"/>
  <c r="AL69" i="16"/>
  <c r="AM69" i="16"/>
  <c r="AN69" i="16"/>
  <c r="AO69" i="16"/>
  <c r="AP69" i="16"/>
  <c r="AQ69" i="16"/>
  <c r="AR69" i="16"/>
  <c r="AS69" i="16"/>
  <c r="AT69" i="16"/>
  <c r="AU69" i="16"/>
  <c r="AV69" i="16"/>
  <c r="AW69" i="16"/>
  <c r="AX69" i="16"/>
  <c r="AY69" i="16"/>
  <c r="AZ69" i="16"/>
  <c r="BA69" i="16"/>
  <c r="BB69" i="16"/>
  <c r="BC69" i="16"/>
  <c r="BD69" i="16"/>
  <c r="BE69" i="16"/>
  <c r="BF69" i="16"/>
  <c r="BG69" i="16"/>
  <c r="BH69" i="16"/>
  <c r="BI69" i="16"/>
  <c r="BJ69" i="16"/>
  <c r="BK69" i="16"/>
  <c r="BL69" i="16"/>
  <c r="BM69" i="16"/>
  <c r="BN69" i="16"/>
  <c r="BO69" i="16"/>
  <c r="BP69" i="16"/>
  <c r="BQ69" i="16"/>
  <c r="BR69" i="16"/>
  <c r="BS69" i="16"/>
  <c r="BT69" i="16"/>
  <c r="BU69" i="16"/>
  <c r="BV69" i="16"/>
  <c r="BW69" i="16"/>
  <c r="BX69" i="16"/>
  <c r="BY69" i="16"/>
  <c r="BZ69" i="16"/>
  <c r="CA69" i="16"/>
  <c r="CB69" i="16"/>
  <c r="CC69" i="16"/>
  <c r="CD69" i="16"/>
  <c r="CE69" i="16"/>
  <c r="CF69" i="16"/>
  <c r="CG69" i="16"/>
  <c r="CH69" i="16"/>
  <c r="CI69" i="16"/>
  <c r="CJ69" i="16"/>
  <c r="CK69" i="16"/>
  <c r="CL69" i="16"/>
  <c r="CM69" i="16"/>
  <c r="CN69" i="16"/>
  <c r="CO69" i="16"/>
  <c r="CP69" i="16"/>
  <c r="CQ69" i="16"/>
  <c r="CR69" i="16"/>
  <c r="CS69" i="16"/>
  <c r="CT69" i="16"/>
  <c r="CU69" i="16"/>
  <c r="CV69" i="16"/>
  <c r="CW69" i="16"/>
  <c r="CX69" i="16"/>
  <c r="CY69" i="16"/>
  <c r="CZ69" i="16"/>
  <c r="DA69" i="16"/>
  <c r="DB69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O70" i="16"/>
  <c r="P70" i="16"/>
  <c r="Q70" i="16"/>
  <c r="R70" i="16"/>
  <c r="S70" i="16"/>
  <c r="T70" i="16"/>
  <c r="U70" i="16"/>
  <c r="V70" i="16"/>
  <c r="W70" i="16"/>
  <c r="X70" i="16"/>
  <c r="Y70" i="16"/>
  <c r="Z70" i="16"/>
  <c r="AA70" i="16"/>
  <c r="AB70" i="16"/>
  <c r="AC70" i="16"/>
  <c r="AD70" i="16"/>
  <c r="AE70" i="16"/>
  <c r="AF70" i="16"/>
  <c r="AG70" i="16"/>
  <c r="AH70" i="16"/>
  <c r="AI70" i="16"/>
  <c r="AJ70" i="16"/>
  <c r="AK70" i="16"/>
  <c r="AL70" i="16"/>
  <c r="AM70" i="16"/>
  <c r="AN70" i="16"/>
  <c r="AO70" i="16"/>
  <c r="AP70" i="16"/>
  <c r="AQ70" i="16"/>
  <c r="AR70" i="16"/>
  <c r="AS70" i="16"/>
  <c r="AT70" i="16"/>
  <c r="AU70" i="16"/>
  <c r="AV70" i="16"/>
  <c r="AW70" i="16"/>
  <c r="AX70" i="16"/>
  <c r="AY70" i="16"/>
  <c r="AZ70" i="16"/>
  <c r="BA70" i="16"/>
  <c r="BB70" i="16"/>
  <c r="BC70" i="16"/>
  <c r="BD70" i="16"/>
  <c r="BE70" i="16"/>
  <c r="BF70" i="16"/>
  <c r="BG70" i="16"/>
  <c r="BH70" i="16"/>
  <c r="BI70" i="16"/>
  <c r="BJ70" i="16"/>
  <c r="BK70" i="16"/>
  <c r="BL70" i="16"/>
  <c r="BM70" i="16"/>
  <c r="BN70" i="16"/>
  <c r="BO70" i="16"/>
  <c r="BP70" i="16"/>
  <c r="BQ70" i="16"/>
  <c r="BR70" i="16"/>
  <c r="BS70" i="16"/>
  <c r="BT70" i="16"/>
  <c r="BU70" i="16"/>
  <c r="BV70" i="16"/>
  <c r="BW70" i="16"/>
  <c r="BX70" i="16"/>
  <c r="BY70" i="16"/>
  <c r="BZ70" i="16"/>
  <c r="CA70" i="16"/>
  <c r="CB70" i="16"/>
  <c r="CC70" i="16"/>
  <c r="CD70" i="16"/>
  <c r="CE70" i="16"/>
  <c r="CF70" i="16"/>
  <c r="CG70" i="16"/>
  <c r="CH70" i="16"/>
  <c r="CI70" i="16"/>
  <c r="CJ70" i="16"/>
  <c r="CK70" i="16"/>
  <c r="CL70" i="16"/>
  <c r="CM70" i="16"/>
  <c r="CN70" i="16"/>
  <c r="CO70" i="16"/>
  <c r="CP70" i="16"/>
  <c r="CQ70" i="16"/>
  <c r="CR70" i="16"/>
  <c r="CS70" i="16"/>
  <c r="CT70" i="16"/>
  <c r="CU70" i="16"/>
  <c r="CV70" i="16"/>
  <c r="CW70" i="16"/>
  <c r="CX70" i="16"/>
  <c r="CY70" i="16"/>
  <c r="CZ70" i="16"/>
  <c r="DA70" i="16"/>
  <c r="DB70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O71" i="16"/>
  <c r="P71" i="16"/>
  <c r="Q71" i="16"/>
  <c r="R71" i="16"/>
  <c r="S71" i="16"/>
  <c r="T71" i="16"/>
  <c r="U71" i="16"/>
  <c r="V71" i="16"/>
  <c r="W71" i="16"/>
  <c r="X71" i="16"/>
  <c r="Y71" i="16"/>
  <c r="Z71" i="16"/>
  <c r="AA71" i="16"/>
  <c r="AB71" i="16"/>
  <c r="AC71" i="16"/>
  <c r="AD71" i="16"/>
  <c r="AE71" i="16"/>
  <c r="AF71" i="16"/>
  <c r="AG71" i="16"/>
  <c r="AH71" i="16"/>
  <c r="AI71" i="16"/>
  <c r="AJ71" i="16"/>
  <c r="AK71" i="16"/>
  <c r="AL71" i="16"/>
  <c r="AM71" i="16"/>
  <c r="AN71" i="16"/>
  <c r="AO71" i="16"/>
  <c r="AP71" i="16"/>
  <c r="AQ71" i="16"/>
  <c r="AR71" i="16"/>
  <c r="AS71" i="16"/>
  <c r="AT71" i="16"/>
  <c r="AU71" i="16"/>
  <c r="AV71" i="16"/>
  <c r="AW71" i="16"/>
  <c r="AX71" i="16"/>
  <c r="AY71" i="16"/>
  <c r="AZ71" i="16"/>
  <c r="BA71" i="16"/>
  <c r="BB71" i="16"/>
  <c r="BC71" i="16"/>
  <c r="BD71" i="16"/>
  <c r="BE71" i="16"/>
  <c r="BF71" i="16"/>
  <c r="BG71" i="16"/>
  <c r="BH71" i="16"/>
  <c r="BI71" i="16"/>
  <c r="BJ71" i="16"/>
  <c r="BK71" i="16"/>
  <c r="BL71" i="16"/>
  <c r="BM71" i="16"/>
  <c r="BN71" i="16"/>
  <c r="BO71" i="16"/>
  <c r="BP71" i="16"/>
  <c r="BQ71" i="16"/>
  <c r="BR71" i="16"/>
  <c r="BS71" i="16"/>
  <c r="BT71" i="16"/>
  <c r="BU71" i="16"/>
  <c r="BV71" i="16"/>
  <c r="BW71" i="16"/>
  <c r="BX71" i="16"/>
  <c r="BY71" i="16"/>
  <c r="BZ71" i="16"/>
  <c r="CA71" i="16"/>
  <c r="CB71" i="16"/>
  <c r="CC71" i="16"/>
  <c r="CD71" i="16"/>
  <c r="CE71" i="16"/>
  <c r="CF71" i="16"/>
  <c r="CG71" i="16"/>
  <c r="CH71" i="16"/>
  <c r="CI71" i="16"/>
  <c r="CJ71" i="16"/>
  <c r="CK71" i="16"/>
  <c r="CL71" i="16"/>
  <c r="CM71" i="16"/>
  <c r="CN71" i="16"/>
  <c r="CO71" i="16"/>
  <c r="CP71" i="16"/>
  <c r="CQ71" i="16"/>
  <c r="CR71" i="16"/>
  <c r="CS71" i="16"/>
  <c r="CT71" i="16"/>
  <c r="CU71" i="16"/>
  <c r="CV71" i="16"/>
  <c r="CW71" i="16"/>
  <c r="CX71" i="16"/>
  <c r="CY71" i="16"/>
  <c r="CZ71" i="16"/>
  <c r="DA71" i="16"/>
  <c r="DB71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O72" i="16"/>
  <c r="P72" i="16"/>
  <c r="Q72" i="16"/>
  <c r="R72" i="16"/>
  <c r="S72" i="16"/>
  <c r="T72" i="16"/>
  <c r="U72" i="16"/>
  <c r="V72" i="16"/>
  <c r="W72" i="16"/>
  <c r="X72" i="16"/>
  <c r="Y72" i="16"/>
  <c r="Z72" i="16"/>
  <c r="AA72" i="16"/>
  <c r="AB72" i="16"/>
  <c r="AC72" i="16"/>
  <c r="AD72" i="16"/>
  <c r="AE72" i="16"/>
  <c r="AF72" i="16"/>
  <c r="AG72" i="16"/>
  <c r="AH72" i="16"/>
  <c r="AI72" i="16"/>
  <c r="AJ72" i="16"/>
  <c r="AK72" i="16"/>
  <c r="AL72" i="16"/>
  <c r="AM72" i="16"/>
  <c r="AN72" i="16"/>
  <c r="AO72" i="16"/>
  <c r="AP72" i="16"/>
  <c r="AQ72" i="16"/>
  <c r="AR72" i="16"/>
  <c r="AS72" i="16"/>
  <c r="AT72" i="16"/>
  <c r="AU72" i="16"/>
  <c r="AV72" i="16"/>
  <c r="AW72" i="16"/>
  <c r="AX72" i="16"/>
  <c r="AY72" i="16"/>
  <c r="AZ72" i="16"/>
  <c r="BA72" i="16"/>
  <c r="BB72" i="16"/>
  <c r="BC72" i="16"/>
  <c r="BD72" i="16"/>
  <c r="BE72" i="16"/>
  <c r="BF72" i="16"/>
  <c r="BG72" i="16"/>
  <c r="BH72" i="16"/>
  <c r="BI72" i="16"/>
  <c r="BJ72" i="16"/>
  <c r="BK72" i="16"/>
  <c r="BL72" i="16"/>
  <c r="BM72" i="16"/>
  <c r="BN72" i="16"/>
  <c r="BO72" i="16"/>
  <c r="BP72" i="16"/>
  <c r="BQ72" i="16"/>
  <c r="BR72" i="16"/>
  <c r="BS72" i="16"/>
  <c r="BT72" i="16"/>
  <c r="BU72" i="16"/>
  <c r="BV72" i="16"/>
  <c r="BW72" i="16"/>
  <c r="BX72" i="16"/>
  <c r="BY72" i="16"/>
  <c r="BZ72" i="16"/>
  <c r="CA72" i="16"/>
  <c r="CB72" i="16"/>
  <c r="CC72" i="16"/>
  <c r="CD72" i="16"/>
  <c r="CE72" i="16"/>
  <c r="CF72" i="16"/>
  <c r="CG72" i="16"/>
  <c r="CH72" i="16"/>
  <c r="CI72" i="16"/>
  <c r="CJ72" i="16"/>
  <c r="CK72" i="16"/>
  <c r="CL72" i="16"/>
  <c r="CM72" i="16"/>
  <c r="CN72" i="16"/>
  <c r="CO72" i="16"/>
  <c r="CP72" i="16"/>
  <c r="CQ72" i="16"/>
  <c r="CR72" i="16"/>
  <c r="CS72" i="16"/>
  <c r="CT72" i="16"/>
  <c r="CU72" i="16"/>
  <c r="CV72" i="16"/>
  <c r="CW72" i="16"/>
  <c r="CX72" i="16"/>
  <c r="CY72" i="16"/>
  <c r="CZ72" i="16"/>
  <c r="DA72" i="16"/>
  <c r="DB72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O73" i="16"/>
  <c r="P73" i="16"/>
  <c r="Q73" i="16"/>
  <c r="R73" i="16"/>
  <c r="S73" i="16"/>
  <c r="T73" i="16"/>
  <c r="U73" i="16"/>
  <c r="V73" i="16"/>
  <c r="W73" i="16"/>
  <c r="X73" i="16"/>
  <c r="Y73" i="16"/>
  <c r="Z73" i="16"/>
  <c r="AA73" i="16"/>
  <c r="AB73" i="16"/>
  <c r="AC73" i="16"/>
  <c r="AD73" i="16"/>
  <c r="AE73" i="16"/>
  <c r="AF73" i="16"/>
  <c r="AG73" i="16"/>
  <c r="AH73" i="16"/>
  <c r="AI73" i="16"/>
  <c r="AJ73" i="16"/>
  <c r="AK73" i="16"/>
  <c r="AL73" i="16"/>
  <c r="AM73" i="16"/>
  <c r="AN73" i="16"/>
  <c r="AO73" i="16"/>
  <c r="AP73" i="16"/>
  <c r="AQ73" i="16"/>
  <c r="AR73" i="16"/>
  <c r="AS73" i="16"/>
  <c r="AT73" i="16"/>
  <c r="AU73" i="16"/>
  <c r="AV73" i="16"/>
  <c r="AW73" i="16"/>
  <c r="AX73" i="16"/>
  <c r="AY73" i="16"/>
  <c r="AZ73" i="16"/>
  <c r="BA73" i="16"/>
  <c r="BB73" i="16"/>
  <c r="BC73" i="16"/>
  <c r="BD73" i="16"/>
  <c r="BE73" i="16"/>
  <c r="BF73" i="16"/>
  <c r="BG73" i="16"/>
  <c r="BH73" i="16"/>
  <c r="BI73" i="16"/>
  <c r="BJ73" i="16"/>
  <c r="BK73" i="16"/>
  <c r="BL73" i="16"/>
  <c r="BM73" i="16"/>
  <c r="BN73" i="16"/>
  <c r="BO73" i="16"/>
  <c r="BP73" i="16"/>
  <c r="BQ73" i="16"/>
  <c r="BR73" i="16"/>
  <c r="BS73" i="16"/>
  <c r="BT73" i="16"/>
  <c r="BU73" i="16"/>
  <c r="BV73" i="16"/>
  <c r="BW73" i="16"/>
  <c r="BX73" i="16"/>
  <c r="BY73" i="16"/>
  <c r="BZ73" i="16"/>
  <c r="CA73" i="16"/>
  <c r="CB73" i="16"/>
  <c r="CC73" i="16"/>
  <c r="CD73" i="16"/>
  <c r="CE73" i="16"/>
  <c r="CF73" i="16"/>
  <c r="CG73" i="16"/>
  <c r="CH73" i="16"/>
  <c r="CI73" i="16"/>
  <c r="CJ73" i="16"/>
  <c r="CK73" i="16"/>
  <c r="CL73" i="16"/>
  <c r="CM73" i="16"/>
  <c r="CN73" i="16"/>
  <c r="CO73" i="16"/>
  <c r="CP73" i="16"/>
  <c r="CQ73" i="16"/>
  <c r="CR73" i="16"/>
  <c r="CS73" i="16"/>
  <c r="CT73" i="16"/>
  <c r="CU73" i="16"/>
  <c r="CV73" i="16"/>
  <c r="CW73" i="16"/>
  <c r="CX73" i="16"/>
  <c r="CY73" i="16"/>
  <c r="CZ73" i="16"/>
  <c r="DA73" i="16"/>
  <c r="DB73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P74" i="16"/>
  <c r="Q74" i="16"/>
  <c r="R74" i="16"/>
  <c r="S74" i="16"/>
  <c r="T74" i="16"/>
  <c r="U74" i="16"/>
  <c r="V74" i="16"/>
  <c r="W74" i="16"/>
  <c r="X74" i="16"/>
  <c r="Y74" i="16"/>
  <c r="Z74" i="16"/>
  <c r="AA74" i="16"/>
  <c r="AB74" i="16"/>
  <c r="AC74" i="16"/>
  <c r="AD74" i="16"/>
  <c r="AE74" i="16"/>
  <c r="AF74" i="16"/>
  <c r="AG74" i="16"/>
  <c r="AH74" i="16"/>
  <c r="AI74" i="16"/>
  <c r="AJ74" i="16"/>
  <c r="AK74" i="16"/>
  <c r="AL74" i="16"/>
  <c r="AM74" i="16"/>
  <c r="AN74" i="16"/>
  <c r="AO74" i="16"/>
  <c r="AP74" i="16"/>
  <c r="AQ74" i="16"/>
  <c r="AR74" i="16"/>
  <c r="AS74" i="16"/>
  <c r="AT74" i="16"/>
  <c r="AU74" i="16"/>
  <c r="AV74" i="16"/>
  <c r="AW74" i="16"/>
  <c r="AX74" i="16"/>
  <c r="AY74" i="16"/>
  <c r="AZ74" i="16"/>
  <c r="BA74" i="16"/>
  <c r="BB74" i="16"/>
  <c r="BC74" i="16"/>
  <c r="BD74" i="16"/>
  <c r="BE74" i="16"/>
  <c r="BF74" i="16"/>
  <c r="BG74" i="16"/>
  <c r="BH74" i="16"/>
  <c r="BI74" i="16"/>
  <c r="BJ74" i="16"/>
  <c r="BK74" i="16"/>
  <c r="BL74" i="16"/>
  <c r="BM74" i="16"/>
  <c r="BN74" i="16"/>
  <c r="BO74" i="16"/>
  <c r="BP74" i="16"/>
  <c r="BQ74" i="16"/>
  <c r="BR74" i="16"/>
  <c r="BS74" i="16"/>
  <c r="BT74" i="16"/>
  <c r="BU74" i="16"/>
  <c r="BV74" i="16"/>
  <c r="BW74" i="16"/>
  <c r="BX74" i="16"/>
  <c r="BY74" i="16"/>
  <c r="BZ74" i="16"/>
  <c r="CA74" i="16"/>
  <c r="CB74" i="16"/>
  <c r="CC74" i="16"/>
  <c r="CD74" i="16"/>
  <c r="CE74" i="16"/>
  <c r="CF74" i="16"/>
  <c r="CG74" i="16"/>
  <c r="CH74" i="16"/>
  <c r="CI74" i="16"/>
  <c r="CJ74" i="16"/>
  <c r="CK74" i="16"/>
  <c r="CL74" i="16"/>
  <c r="CM74" i="16"/>
  <c r="CN74" i="16"/>
  <c r="CO74" i="16"/>
  <c r="CP74" i="16"/>
  <c r="CQ74" i="16"/>
  <c r="CR74" i="16"/>
  <c r="CS74" i="16"/>
  <c r="CT74" i="16"/>
  <c r="CU74" i="16"/>
  <c r="CV74" i="16"/>
  <c r="CW74" i="16"/>
  <c r="CX74" i="16"/>
  <c r="CY74" i="16"/>
  <c r="CZ74" i="16"/>
  <c r="DA74" i="16"/>
  <c r="DB74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O75" i="16"/>
  <c r="P75" i="16"/>
  <c r="Q75" i="16"/>
  <c r="R75" i="16"/>
  <c r="S75" i="16"/>
  <c r="T75" i="16"/>
  <c r="U75" i="16"/>
  <c r="V75" i="16"/>
  <c r="W75" i="16"/>
  <c r="X75" i="16"/>
  <c r="Y75" i="16"/>
  <c r="Z75" i="16"/>
  <c r="AA75" i="16"/>
  <c r="AB75" i="16"/>
  <c r="AC75" i="16"/>
  <c r="AD75" i="16"/>
  <c r="AE75" i="16"/>
  <c r="AF75" i="16"/>
  <c r="AG75" i="16"/>
  <c r="AH75" i="16"/>
  <c r="AI75" i="16"/>
  <c r="AJ75" i="16"/>
  <c r="AK75" i="16"/>
  <c r="AL75" i="16"/>
  <c r="AM75" i="16"/>
  <c r="AN75" i="16"/>
  <c r="AO75" i="16"/>
  <c r="AP75" i="16"/>
  <c r="AQ75" i="16"/>
  <c r="AR75" i="16"/>
  <c r="AS75" i="16"/>
  <c r="AT75" i="16"/>
  <c r="AU75" i="16"/>
  <c r="AV75" i="16"/>
  <c r="AW75" i="16"/>
  <c r="AX75" i="16"/>
  <c r="AY75" i="16"/>
  <c r="AZ75" i="16"/>
  <c r="BA75" i="16"/>
  <c r="BB75" i="16"/>
  <c r="BC75" i="16"/>
  <c r="BD75" i="16"/>
  <c r="BE75" i="16"/>
  <c r="BF75" i="16"/>
  <c r="BG75" i="16"/>
  <c r="BH75" i="16"/>
  <c r="BI75" i="16"/>
  <c r="BJ75" i="16"/>
  <c r="BK75" i="16"/>
  <c r="BL75" i="16"/>
  <c r="BM75" i="16"/>
  <c r="BN75" i="16"/>
  <c r="BO75" i="16"/>
  <c r="BP75" i="16"/>
  <c r="BQ75" i="16"/>
  <c r="BR75" i="16"/>
  <c r="BS75" i="16"/>
  <c r="BT75" i="16"/>
  <c r="BU75" i="16"/>
  <c r="BV75" i="16"/>
  <c r="BW75" i="16"/>
  <c r="BX75" i="16"/>
  <c r="BY75" i="16"/>
  <c r="BZ75" i="16"/>
  <c r="CA75" i="16"/>
  <c r="CB75" i="16"/>
  <c r="CC75" i="16"/>
  <c r="CD75" i="16"/>
  <c r="CE75" i="16"/>
  <c r="CF75" i="16"/>
  <c r="CG75" i="16"/>
  <c r="CH75" i="16"/>
  <c r="CI75" i="16"/>
  <c r="CJ75" i="16"/>
  <c r="CK75" i="16"/>
  <c r="CL75" i="16"/>
  <c r="CM75" i="16"/>
  <c r="CN75" i="16"/>
  <c r="CO75" i="16"/>
  <c r="CP75" i="16"/>
  <c r="CQ75" i="16"/>
  <c r="CR75" i="16"/>
  <c r="CS75" i="16"/>
  <c r="CT75" i="16"/>
  <c r="CU75" i="16"/>
  <c r="CV75" i="16"/>
  <c r="CW75" i="16"/>
  <c r="CX75" i="16"/>
  <c r="CY75" i="16"/>
  <c r="CZ75" i="16"/>
  <c r="DA75" i="16"/>
  <c r="DB75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P76" i="16"/>
  <c r="Q76" i="16"/>
  <c r="R76" i="16"/>
  <c r="S76" i="16"/>
  <c r="T76" i="16"/>
  <c r="U76" i="16"/>
  <c r="V76" i="16"/>
  <c r="W76" i="16"/>
  <c r="X76" i="16"/>
  <c r="Y76" i="16"/>
  <c r="Z76" i="16"/>
  <c r="AA76" i="16"/>
  <c r="AB76" i="16"/>
  <c r="AC76" i="16"/>
  <c r="AD76" i="16"/>
  <c r="AE76" i="16"/>
  <c r="AF76" i="16"/>
  <c r="AG76" i="16"/>
  <c r="AH76" i="16"/>
  <c r="AI76" i="16"/>
  <c r="AJ76" i="16"/>
  <c r="AK76" i="16"/>
  <c r="AL76" i="16"/>
  <c r="AM76" i="16"/>
  <c r="AN76" i="16"/>
  <c r="AO76" i="16"/>
  <c r="AP76" i="16"/>
  <c r="AQ76" i="16"/>
  <c r="AR76" i="16"/>
  <c r="AS76" i="16"/>
  <c r="AT76" i="16"/>
  <c r="AU76" i="16"/>
  <c r="AV76" i="16"/>
  <c r="AW76" i="16"/>
  <c r="AX76" i="16"/>
  <c r="AY76" i="16"/>
  <c r="AZ76" i="16"/>
  <c r="BA76" i="16"/>
  <c r="BB76" i="16"/>
  <c r="BC76" i="16"/>
  <c r="BD76" i="16"/>
  <c r="BE76" i="16"/>
  <c r="BF76" i="16"/>
  <c r="BG76" i="16"/>
  <c r="BH76" i="16"/>
  <c r="BI76" i="16"/>
  <c r="BJ76" i="16"/>
  <c r="BK76" i="16"/>
  <c r="BL76" i="16"/>
  <c r="BM76" i="16"/>
  <c r="BN76" i="16"/>
  <c r="BO76" i="16"/>
  <c r="BP76" i="16"/>
  <c r="BQ76" i="16"/>
  <c r="BR76" i="16"/>
  <c r="BS76" i="16"/>
  <c r="BT76" i="16"/>
  <c r="BU76" i="16"/>
  <c r="BV76" i="16"/>
  <c r="BW76" i="16"/>
  <c r="BX76" i="16"/>
  <c r="BY76" i="16"/>
  <c r="BZ76" i="16"/>
  <c r="CA76" i="16"/>
  <c r="CB76" i="16"/>
  <c r="CC76" i="16"/>
  <c r="CD76" i="16"/>
  <c r="CE76" i="16"/>
  <c r="CF76" i="16"/>
  <c r="CG76" i="16"/>
  <c r="CH76" i="16"/>
  <c r="CI76" i="16"/>
  <c r="CJ76" i="16"/>
  <c r="CK76" i="16"/>
  <c r="CL76" i="16"/>
  <c r="CM76" i="16"/>
  <c r="CN76" i="16"/>
  <c r="CO76" i="16"/>
  <c r="CP76" i="16"/>
  <c r="CQ76" i="16"/>
  <c r="CR76" i="16"/>
  <c r="CS76" i="16"/>
  <c r="CT76" i="16"/>
  <c r="CU76" i="16"/>
  <c r="CV76" i="16"/>
  <c r="CW76" i="16"/>
  <c r="CX76" i="16"/>
  <c r="CY76" i="16"/>
  <c r="CZ76" i="16"/>
  <c r="DA76" i="16"/>
  <c r="DB76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T77" i="16"/>
  <c r="U77" i="16"/>
  <c r="V77" i="16"/>
  <c r="W77" i="16"/>
  <c r="X77" i="16"/>
  <c r="Y77" i="16"/>
  <c r="Z77" i="16"/>
  <c r="AA77" i="16"/>
  <c r="AB77" i="16"/>
  <c r="AC77" i="16"/>
  <c r="AD77" i="16"/>
  <c r="AE77" i="16"/>
  <c r="AF77" i="16"/>
  <c r="AG77" i="16"/>
  <c r="AH77" i="16"/>
  <c r="AI77" i="16"/>
  <c r="AJ77" i="16"/>
  <c r="AK77" i="16"/>
  <c r="AL77" i="16"/>
  <c r="AM77" i="16"/>
  <c r="AN77" i="16"/>
  <c r="AO77" i="16"/>
  <c r="AP77" i="16"/>
  <c r="AQ77" i="16"/>
  <c r="AR77" i="16"/>
  <c r="AS77" i="16"/>
  <c r="AT77" i="16"/>
  <c r="AU77" i="16"/>
  <c r="AV77" i="16"/>
  <c r="AW77" i="16"/>
  <c r="AX77" i="16"/>
  <c r="AY77" i="16"/>
  <c r="AZ77" i="16"/>
  <c r="BA77" i="16"/>
  <c r="BB77" i="16"/>
  <c r="BC77" i="16"/>
  <c r="BD77" i="16"/>
  <c r="BE77" i="16"/>
  <c r="BF77" i="16"/>
  <c r="BG77" i="16"/>
  <c r="BH77" i="16"/>
  <c r="BI77" i="16"/>
  <c r="BJ77" i="16"/>
  <c r="BK77" i="16"/>
  <c r="BL77" i="16"/>
  <c r="BM77" i="16"/>
  <c r="BN77" i="16"/>
  <c r="BO77" i="16"/>
  <c r="BP77" i="16"/>
  <c r="BQ77" i="16"/>
  <c r="BR77" i="16"/>
  <c r="BS77" i="16"/>
  <c r="BT77" i="16"/>
  <c r="BU77" i="16"/>
  <c r="BV77" i="16"/>
  <c r="BW77" i="16"/>
  <c r="BX77" i="16"/>
  <c r="BY77" i="16"/>
  <c r="BZ77" i="16"/>
  <c r="CA77" i="16"/>
  <c r="CB77" i="16"/>
  <c r="CC77" i="16"/>
  <c r="CD77" i="16"/>
  <c r="CE77" i="16"/>
  <c r="CF77" i="16"/>
  <c r="CG77" i="16"/>
  <c r="CH77" i="16"/>
  <c r="CI77" i="16"/>
  <c r="CJ77" i="16"/>
  <c r="CK77" i="16"/>
  <c r="CL77" i="16"/>
  <c r="CM77" i="16"/>
  <c r="CN77" i="16"/>
  <c r="CO77" i="16"/>
  <c r="CP77" i="16"/>
  <c r="CQ77" i="16"/>
  <c r="CR77" i="16"/>
  <c r="CS77" i="16"/>
  <c r="CT77" i="16"/>
  <c r="CU77" i="16"/>
  <c r="CV77" i="16"/>
  <c r="CW77" i="16"/>
  <c r="CX77" i="16"/>
  <c r="CY77" i="16"/>
  <c r="CZ77" i="16"/>
  <c r="DA77" i="16"/>
  <c r="DB77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S78" i="16"/>
  <c r="T78" i="16"/>
  <c r="U78" i="16"/>
  <c r="V78" i="16"/>
  <c r="W78" i="16"/>
  <c r="X78" i="16"/>
  <c r="Y78" i="16"/>
  <c r="Z78" i="16"/>
  <c r="AA78" i="16"/>
  <c r="AB78" i="16"/>
  <c r="AC78" i="16"/>
  <c r="AD78" i="16"/>
  <c r="AE78" i="16"/>
  <c r="AF78" i="16"/>
  <c r="AG78" i="16"/>
  <c r="AH78" i="16"/>
  <c r="AI78" i="16"/>
  <c r="AJ78" i="16"/>
  <c r="AK78" i="16"/>
  <c r="AL78" i="16"/>
  <c r="AM78" i="16"/>
  <c r="AN78" i="16"/>
  <c r="AO78" i="16"/>
  <c r="AP78" i="16"/>
  <c r="AQ78" i="16"/>
  <c r="AR78" i="16"/>
  <c r="AS78" i="16"/>
  <c r="AT78" i="16"/>
  <c r="AU78" i="16"/>
  <c r="AV78" i="16"/>
  <c r="AW78" i="16"/>
  <c r="AX78" i="16"/>
  <c r="AY78" i="16"/>
  <c r="AZ78" i="16"/>
  <c r="BA78" i="16"/>
  <c r="BB78" i="16"/>
  <c r="BC78" i="16"/>
  <c r="BD78" i="16"/>
  <c r="BE78" i="16"/>
  <c r="BF78" i="16"/>
  <c r="BG78" i="16"/>
  <c r="BH78" i="16"/>
  <c r="BI78" i="16"/>
  <c r="BJ78" i="16"/>
  <c r="BK78" i="16"/>
  <c r="BL78" i="16"/>
  <c r="BM78" i="16"/>
  <c r="BN78" i="16"/>
  <c r="BO78" i="16"/>
  <c r="BP78" i="16"/>
  <c r="BQ78" i="16"/>
  <c r="BR78" i="16"/>
  <c r="BS78" i="16"/>
  <c r="BT78" i="16"/>
  <c r="BU78" i="16"/>
  <c r="BV78" i="16"/>
  <c r="BW78" i="16"/>
  <c r="BX78" i="16"/>
  <c r="BY78" i="16"/>
  <c r="BZ78" i="16"/>
  <c r="CA78" i="16"/>
  <c r="CB78" i="16"/>
  <c r="CC78" i="16"/>
  <c r="CD78" i="16"/>
  <c r="CE78" i="16"/>
  <c r="CF78" i="16"/>
  <c r="CG78" i="16"/>
  <c r="CH78" i="16"/>
  <c r="CI78" i="16"/>
  <c r="CJ78" i="16"/>
  <c r="CK78" i="16"/>
  <c r="CL78" i="16"/>
  <c r="CM78" i="16"/>
  <c r="CN78" i="16"/>
  <c r="CO78" i="16"/>
  <c r="CP78" i="16"/>
  <c r="CQ78" i="16"/>
  <c r="CR78" i="16"/>
  <c r="CS78" i="16"/>
  <c r="CT78" i="16"/>
  <c r="CU78" i="16"/>
  <c r="CV78" i="16"/>
  <c r="CW78" i="16"/>
  <c r="CX78" i="16"/>
  <c r="CY78" i="16"/>
  <c r="CZ78" i="16"/>
  <c r="DA78" i="16"/>
  <c r="DB78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O79" i="16"/>
  <c r="P79" i="16"/>
  <c r="Q79" i="16"/>
  <c r="R79" i="16"/>
  <c r="S79" i="16"/>
  <c r="T79" i="16"/>
  <c r="U79" i="16"/>
  <c r="V79" i="16"/>
  <c r="W79" i="16"/>
  <c r="X79" i="16"/>
  <c r="Y79" i="16"/>
  <c r="Z79" i="16"/>
  <c r="AA79" i="16"/>
  <c r="AB79" i="16"/>
  <c r="AC79" i="16"/>
  <c r="AD79" i="16"/>
  <c r="AE79" i="16"/>
  <c r="AF79" i="16"/>
  <c r="AG79" i="16"/>
  <c r="AH79" i="16"/>
  <c r="AI79" i="16"/>
  <c r="AJ79" i="16"/>
  <c r="AK79" i="16"/>
  <c r="AL79" i="16"/>
  <c r="AM79" i="16"/>
  <c r="AN79" i="16"/>
  <c r="AO79" i="16"/>
  <c r="AP79" i="16"/>
  <c r="AQ79" i="16"/>
  <c r="AR79" i="16"/>
  <c r="AS79" i="16"/>
  <c r="AT79" i="16"/>
  <c r="AU79" i="16"/>
  <c r="AV79" i="16"/>
  <c r="AW79" i="16"/>
  <c r="AX79" i="16"/>
  <c r="AY79" i="16"/>
  <c r="AZ79" i="16"/>
  <c r="BA79" i="16"/>
  <c r="BB79" i="16"/>
  <c r="BC79" i="16"/>
  <c r="BD79" i="16"/>
  <c r="BE79" i="16"/>
  <c r="BF79" i="16"/>
  <c r="BG79" i="16"/>
  <c r="BH79" i="16"/>
  <c r="BI79" i="16"/>
  <c r="BJ79" i="16"/>
  <c r="BK79" i="16"/>
  <c r="BL79" i="16"/>
  <c r="BM79" i="16"/>
  <c r="BN79" i="16"/>
  <c r="BO79" i="16"/>
  <c r="BP79" i="16"/>
  <c r="BQ79" i="16"/>
  <c r="BR79" i="16"/>
  <c r="BS79" i="16"/>
  <c r="BT79" i="16"/>
  <c r="BU79" i="16"/>
  <c r="BV79" i="16"/>
  <c r="BW79" i="16"/>
  <c r="BX79" i="16"/>
  <c r="BY79" i="16"/>
  <c r="BZ79" i="16"/>
  <c r="CA79" i="16"/>
  <c r="CB79" i="16"/>
  <c r="CC79" i="16"/>
  <c r="CD79" i="16"/>
  <c r="CE79" i="16"/>
  <c r="CF79" i="16"/>
  <c r="CG79" i="16"/>
  <c r="CH79" i="16"/>
  <c r="CI79" i="16"/>
  <c r="CJ79" i="16"/>
  <c r="CK79" i="16"/>
  <c r="CL79" i="16"/>
  <c r="CM79" i="16"/>
  <c r="CN79" i="16"/>
  <c r="CO79" i="16"/>
  <c r="CP79" i="16"/>
  <c r="CQ79" i="16"/>
  <c r="CR79" i="16"/>
  <c r="CS79" i="16"/>
  <c r="CT79" i="16"/>
  <c r="CU79" i="16"/>
  <c r="CV79" i="16"/>
  <c r="CW79" i="16"/>
  <c r="CX79" i="16"/>
  <c r="CY79" i="16"/>
  <c r="CZ79" i="16"/>
  <c r="DA79" i="16"/>
  <c r="DB79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P80" i="16"/>
  <c r="Q80" i="16"/>
  <c r="R80" i="16"/>
  <c r="S80" i="16"/>
  <c r="T80" i="16"/>
  <c r="U80" i="16"/>
  <c r="V80" i="16"/>
  <c r="W80" i="16"/>
  <c r="X80" i="16"/>
  <c r="Y80" i="16"/>
  <c r="Z80" i="16"/>
  <c r="AA80" i="16"/>
  <c r="AB80" i="16"/>
  <c r="AC80" i="16"/>
  <c r="AD80" i="16"/>
  <c r="AE80" i="16"/>
  <c r="AF80" i="16"/>
  <c r="AG80" i="16"/>
  <c r="AH80" i="16"/>
  <c r="AI80" i="16"/>
  <c r="AJ80" i="16"/>
  <c r="AK80" i="16"/>
  <c r="AL80" i="16"/>
  <c r="AM80" i="16"/>
  <c r="AN80" i="16"/>
  <c r="AO80" i="16"/>
  <c r="AP80" i="16"/>
  <c r="AQ80" i="16"/>
  <c r="AR80" i="16"/>
  <c r="AS80" i="16"/>
  <c r="AT80" i="16"/>
  <c r="AU80" i="16"/>
  <c r="AV80" i="16"/>
  <c r="AW80" i="16"/>
  <c r="AX80" i="16"/>
  <c r="AY80" i="16"/>
  <c r="AZ80" i="16"/>
  <c r="BA80" i="16"/>
  <c r="BB80" i="16"/>
  <c r="BC80" i="16"/>
  <c r="BD80" i="16"/>
  <c r="BE80" i="16"/>
  <c r="BF80" i="16"/>
  <c r="BG80" i="16"/>
  <c r="BH80" i="16"/>
  <c r="BI80" i="16"/>
  <c r="BJ80" i="16"/>
  <c r="BK80" i="16"/>
  <c r="BL80" i="16"/>
  <c r="BM80" i="16"/>
  <c r="BN80" i="16"/>
  <c r="BO80" i="16"/>
  <c r="BP80" i="16"/>
  <c r="BQ80" i="16"/>
  <c r="BR80" i="16"/>
  <c r="BS80" i="16"/>
  <c r="BT80" i="16"/>
  <c r="BU80" i="16"/>
  <c r="BV80" i="16"/>
  <c r="BW80" i="16"/>
  <c r="BX80" i="16"/>
  <c r="BY80" i="16"/>
  <c r="BZ80" i="16"/>
  <c r="CA80" i="16"/>
  <c r="CB80" i="16"/>
  <c r="CC80" i="16"/>
  <c r="CD80" i="16"/>
  <c r="CE80" i="16"/>
  <c r="CF80" i="16"/>
  <c r="CG80" i="16"/>
  <c r="CH80" i="16"/>
  <c r="CI80" i="16"/>
  <c r="CJ80" i="16"/>
  <c r="CK80" i="16"/>
  <c r="CL80" i="16"/>
  <c r="CM80" i="16"/>
  <c r="CN80" i="16"/>
  <c r="CO80" i="16"/>
  <c r="CP80" i="16"/>
  <c r="CQ80" i="16"/>
  <c r="CR80" i="16"/>
  <c r="CS80" i="16"/>
  <c r="CT80" i="16"/>
  <c r="CU80" i="16"/>
  <c r="CV80" i="16"/>
  <c r="CW80" i="16"/>
  <c r="CX80" i="16"/>
  <c r="CY80" i="16"/>
  <c r="CZ80" i="16"/>
  <c r="DA80" i="16"/>
  <c r="DB80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Q81" i="16"/>
  <c r="R81" i="16"/>
  <c r="S81" i="16"/>
  <c r="T81" i="16"/>
  <c r="U81" i="16"/>
  <c r="V81" i="16"/>
  <c r="W81" i="16"/>
  <c r="X81" i="16"/>
  <c r="Y81" i="16"/>
  <c r="Z81" i="16"/>
  <c r="AA81" i="16"/>
  <c r="AB81" i="16"/>
  <c r="AC81" i="16"/>
  <c r="AD81" i="16"/>
  <c r="AE81" i="16"/>
  <c r="AF81" i="16"/>
  <c r="AG81" i="16"/>
  <c r="AH81" i="16"/>
  <c r="AI81" i="16"/>
  <c r="AJ81" i="16"/>
  <c r="AK81" i="16"/>
  <c r="AL81" i="16"/>
  <c r="AM81" i="16"/>
  <c r="AN81" i="16"/>
  <c r="AO81" i="16"/>
  <c r="AP81" i="16"/>
  <c r="AQ81" i="16"/>
  <c r="AR81" i="16"/>
  <c r="AS81" i="16"/>
  <c r="AT81" i="16"/>
  <c r="AU81" i="16"/>
  <c r="AV81" i="16"/>
  <c r="AW81" i="16"/>
  <c r="AX81" i="16"/>
  <c r="AY81" i="16"/>
  <c r="AZ81" i="16"/>
  <c r="BA81" i="16"/>
  <c r="BB81" i="16"/>
  <c r="BC81" i="16"/>
  <c r="BD81" i="16"/>
  <c r="BE81" i="16"/>
  <c r="BF81" i="16"/>
  <c r="BG81" i="16"/>
  <c r="BH81" i="16"/>
  <c r="BI81" i="16"/>
  <c r="BJ81" i="16"/>
  <c r="BK81" i="16"/>
  <c r="BL81" i="16"/>
  <c r="BM81" i="16"/>
  <c r="BN81" i="16"/>
  <c r="BO81" i="16"/>
  <c r="BP81" i="16"/>
  <c r="BQ81" i="16"/>
  <c r="BR81" i="16"/>
  <c r="BS81" i="16"/>
  <c r="BT81" i="16"/>
  <c r="BU81" i="16"/>
  <c r="BV81" i="16"/>
  <c r="BW81" i="16"/>
  <c r="BX81" i="16"/>
  <c r="BY81" i="16"/>
  <c r="BZ81" i="16"/>
  <c r="CA81" i="16"/>
  <c r="CB81" i="16"/>
  <c r="CC81" i="16"/>
  <c r="CD81" i="16"/>
  <c r="CE81" i="16"/>
  <c r="CF81" i="16"/>
  <c r="CG81" i="16"/>
  <c r="CH81" i="16"/>
  <c r="CI81" i="16"/>
  <c r="CJ81" i="16"/>
  <c r="CK81" i="16"/>
  <c r="CL81" i="16"/>
  <c r="CM81" i="16"/>
  <c r="CN81" i="16"/>
  <c r="CO81" i="16"/>
  <c r="CP81" i="16"/>
  <c r="CQ81" i="16"/>
  <c r="CR81" i="16"/>
  <c r="CS81" i="16"/>
  <c r="CT81" i="16"/>
  <c r="CU81" i="16"/>
  <c r="CV81" i="16"/>
  <c r="CW81" i="16"/>
  <c r="CX81" i="16"/>
  <c r="CY81" i="16"/>
  <c r="CZ81" i="16"/>
  <c r="DA81" i="16"/>
  <c r="DB81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O82" i="16"/>
  <c r="P82" i="16"/>
  <c r="Q82" i="16"/>
  <c r="R82" i="16"/>
  <c r="S82" i="16"/>
  <c r="T82" i="16"/>
  <c r="U82" i="16"/>
  <c r="V82" i="16"/>
  <c r="W82" i="16"/>
  <c r="X82" i="16"/>
  <c r="Y82" i="16"/>
  <c r="Z82" i="16"/>
  <c r="AA82" i="16"/>
  <c r="AB82" i="16"/>
  <c r="AC82" i="16"/>
  <c r="AD82" i="16"/>
  <c r="AE82" i="16"/>
  <c r="AF82" i="16"/>
  <c r="AG82" i="16"/>
  <c r="AH82" i="16"/>
  <c r="AI82" i="16"/>
  <c r="AJ82" i="16"/>
  <c r="AK82" i="16"/>
  <c r="AL82" i="16"/>
  <c r="AM82" i="16"/>
  <c r="AN82" i="16"/>
  <c r="AO82" i="16"/>
  <c r="AP82" i="16"/>
  <c r="AQ82" i="16"/>
  <c r="AR82" i="16"/>
  <c r="AS82" i="16"/>
  <c r="AT82" i="16"/>
  <c r="AU82" i="16"/>
  <c r="AV82" i="16"/>
  <c r="AW82" i="16"/>
  <c r="AX82" i="16"/>
  <c r="AY82" i="16"/>
  <c r="AZ82" i="16"/>
  <c r="BA82" i="16"/>
  <c r="BB82" i="16"/>
  <c r="BC82" i="16"/>
  <c r="BD82" i="16"/>
  <c r="BE82" i="16"/>
  <c r="BF82" i="16"/>
  <c r="BG82" i="16"/>
  <c r="BH82" i="16"/>
  <c r="BI82" i="16"/>
  <c r="BJ82" i="16"/>
  <c r="BK82" i="16"/>
  <c r="BL82" i="16"/>
  <c r="BM82" i="16"/>
  <c r="BN82" i="16"/>
  <c r="BO82" i="16"/>
  <c r="BP82" i="16"/>
  <c r="BQ82" i="16"/>
  <c r="BR82" i="16"/>
  <c r="BS82" i="16"/>
  <c r="BT82" i="16"/>
  <c r="BU82" i="16"/>
  <c r="BV82" i="16"/>
  <c r="BW82" i="16"/>
  <c r="BX82" i="16"/>
  <c r="BY82" i="16"/>
  <c r="BZ82" i="16"/>
  <c r="CA82" i="16"/>
  <c r="CB82" i="16"/>
  <c r="CC82" i="16"/>
  <c r="CD82" i="16"/>
  <c r="CE82" i="16"/>
  <c r="CF82" i="16"/>
  <c r="CG82" i="16"/>
  <c r="CH82" i="16"/>
  <c r="CI82" i="16"/>
  <c r="CJ82" i="16"/>
  <c r="CK82" i="16"/>
  <c r="CL82" i="16"/>
  <c r="CM82" i="16"/>
  <c r="CN82" i="16"/>
  <c r="CO82" i="16"/>
  <c r="CP82" i="16"/>
  <c r="CQ82" i="16"/>
  <c r="CR82" i="16"/>
  <c r="CS82" i="16"/>
  <c r="CT82" i="16"/>
  <c r="CU82" i="16"/>
  <c r="CV82" i="16"/>
  <c r="CW82" i="16"/>
  <c r="CX82" i="16"/>
  <c r="CY82" i="16"/>
  <c r="CZ82" i="16"/>
  <c r="DA82" i="16"/>
  <c r="DB82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Q83" i="16"/>
  <c r="R83" i="16"/>
  <c r="S83" i="16"/>
  <c r="T83" i="16"/>
  <c r="U83" i="16"/>
  <c r="V83" i="16"/>
  <c r="W83" i="16"/>
  <c r="X83" i="16"/>
  <c r="Y83" i="16"/>
  <c r="Z83" i="16"/>
  <c r="AA83" i="16"/>
  <c r="AB83" i="16"/>
  <c r="AC83" i="16"/>
  <c r="AD83" i="16"/>
  <c r="AE83" i="16"/>
  <c r="AF83" i="16"/>
  <c r="AG83" i="16"/>
  <c r="AH83" i="16"/>
  <c r="AI83" i="16"/>
  <c r="AJ83" i="16"/>
  <c r="AK83" i="16"/>
  <c r="AL83" i="16"/>
  <c r="AM83" i="16"/>
  <c r="AN83" i="16"/>
  <c r="AO83" i="16"/>
  <c r="AP83" i="16"/>
  <c r="AQ83" i="16"/>
  <c r="AR83" i="16"/>
  <c r="AS83" i="16"/>
  <c r="AT83" i="16"/>
  <c r="AU83" i="16"/>
  <c r="AV83" i="16"/>
  <c r="AW83" i="16"/>
  <c r="AX83" i="16"/>
  <c r="AY83" i="16"/>
  <c r="AZ83" i="16"/>
  <c r="BA83" i="16"/>
  <c r="BB83" i="16"/>
  <c r="BC83" i="16"/>
  <c r="BD83" i="16"/>
  <c r="BE83" i="16"/>
  <c r="BF83" i="16"/>
  <c r="BG83" i="16"/>
  <c r="BH83" i="16"/>
  <c r="BI83" i="16"/>
  <c r="BJ83" i="16"/>
  <c r="BK83" i="16"/>
  <c r="BL83" i="16"/>
  <c r="BM83" i="16"/>
  <c r="BN83" i="16"/>
  <c r="BO83" i="16"/>
  <c r="BP83" i="16"/>
  <c r="BQ83" i="16"/>
  <c r="BR83" i="16"/>
  <c r="BS83" i="16"/>
  <c r="BT83" i="16"/>
  <c r="BU83" i="16"/>
  <c r="BV83" i="16"/>
  <c r="BW83" i="16"/>
  <c r="BX83" i="16"/>
  <c r="BY83" i="16"/>
  <c r="BZ83" i="16"/>
  <c r="CA83" i="16"/>
  <c r="CB83" i="16"/>
  <c r="CC83" i="16"/>
  <c r="CD83" i="16"/>
  <c r="CE83" i="16"/>
  <c r="CF83" i="16"/>
  <c r="CG83" i="16"/>
  <c r="CH83" i="16"/>
  <c r="CI83" i="16"/>
  <c r="CJ83" i="16"/>
  <c r="CK83" i="16"/>
  <c r="CL83" i="16"/>
  <c r="CM83" i="16"/>
  <c r="CN83" i="16"/>
  <c r="CO83" i="16"/>
  <c r="CP83" i="16"/>
  <c r="CQ83" i="16"/>
  <c r="CR83" i="16"/>
  <c r="CS83" i="16"/>
  <c r="CT83" i="16"/>
  <c r="CU83" i="16"/>
  <c r="CV83" i="16"/>
  <c r="CW83" i="16"/>
  <c r="CX83" i="16"/>
  <c r="CY83" i="16"/>
  <c r="CZ83" i="16"/>
  <c r="DA83" i="16"/>
  <c r="DB83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P84" i="16"/>
  <c r="Q84" i="16"/>
  <c r="R84" i="16"/>
  <c r="S84" i="16"/>
  <c r="T84" i="16"/>
  <c r="U84" i="16"/>
  <c r="V84" i="16"/>
  <c r="W84" i="16"/>
  <c r="X84" i="16"/>
  <c r="Y84" i="16"/>
  <c r="Z84" i="16"/>
  <c r="AA84" i="16"/>
  <c r="AB84" i="16"/>
  <c r="AC84" i="16"/>
  <c r="AD84" i="16"/>
  <c r="AE84" i="16"/>
  <c r="AF84" i="16"/>
  <c r="AG84" i="16"/>
  <c r="AH84" i="16"/>
  <c r="AI84" i="16"/>
  <c r="AJ84" i="16"/>
  <c r="AK84" i="16"/>
  <c r="AL84" i="16"/>
  <c r="AM84" i="16"/>
  <c r="AN84" i="16"/>
  <c r="AO84" i="16"/>
  <c r="AP84" i="16"/>
  <c r="AQ84" i="16"/>
  <c r="AR84" i="16"/>
  <c r="AS84" i="16"/>
  <c r="AT84" i="16"/>
  <c r="AU84" i="16"/>
  <c r="AV84" i="16"/>
  <c r="AW84" i="16"/>
  <c r="AX84" i="16"/>
  <c r="AY84" i="16"/>
  <c r="AZ84" i="16"/>
  <c r="BA84" i="16"/>
  <c r="BB84" i="16"/>
  <c r="BC84" i="16"/>
  <c r="BD84" i="16"/>
  <c r="BE84" i="16"/>
  <c r="BF84" i="16"/>
  <c r="BG84" i="16"/>
  <c r="BH84" i="16"/>
  <c r="BI84" i="16"/>
  <c r="BJ84" i="16"/>
  <c r="BK84" i="16"/>
  <c r="BL84" i="16"/>
  <c r="BM84" i="16"/>
  <c r="BN84" i="16"/>
  <c r="BO84" i="16"/>
  <c r="BP84" i="16"/>
  <c r="BQ84" i="16"/>
  <c r="BR84" i="16"/>
  <c r="BS84" i="16"/>
  <c r="BT84" i="16"/>
  <c r="BU84" i="16"/>
  <c r="BV84" i="16"/>
  <c r="BW84" i="16"/>
  <c r="BX84" i="16"/>
  <c r="BY84" i="16"/>
  <c r="BZ84" i="16"/>
  <c r="CA84" i="16"/>
  <c r="CB84" i="16"/>
  <c r="CC84" i="16"/>
  <c r="CD84" i="16"/>
  <c r="CE84" i="16"/>
  <c r="CF84" i="16"/>
  <c r="CG84" i="16"/>
  <c r="CH84" i="16"/>
  <c r="CI84" i="16"/>
  <c r="CJ84" i="16"/>
  <c r="CK84" i="16"/>
  <c r="CL84" i="16"/>
  <c r="CM84" i="16"/>
  <c r="CN84" i="16"/>
  <c r="CO84" i="16"/>
  <c r="CP84" i="16"/>
  <c r="CQ84" i="16"/>
  <c r="CR84" i="16"/>
  <c r="CS84" i="16"/>
  <c r="CT84" i="16"/>
  <c r="CU84" i="16"/>
  <c r="CV84" i="16"/>
  <c r="CW84" i="16"/>
  <c r="CX84" i="16"/>
  <c r="CY84" i="16"/>
  <c r="CZ84" i="16"/>
  <c r="DA84" i="16"/>
  <c r="DB84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P85" i="16"/>
  <c r="Q85" i="16"/>
  <c r="R85" i="16"/>
  <c r="S85" i="16"/>
  <c r="T85" i="16"/>
  <c r="U85" i="16"/>
  <c r="V85" i="16"/>
  <c r="W85" i="16"/>
  <c r="X85" i="16"/>
  <c r="Y85" i="16"/>
  <c r="Z85" i="16"/>
  <c r="AA85" i="16"/>
  <c r="AB85" i="16"/>
  <c r="AC85" i="16"/>
  <c r="AD85" i="16"/>
  <c r="AE85" i="16"/>
  <c r="AF85" i="16"/>
  <c r="AG85" i="16"/>
  <c r="AH85" i="16"/>
  <c r="AI85" i="16"/>
  <c r="AJ85" i="16"/>
  <c r="AK85" i="16"/>
  <c r="AL85" i="16"/>
  <c r="AM85" i="16"/>
  <c r="AN85" i="16"/>
  <c r="AO85" i="16"/>
  <c r="AP85" i="16"/>
  <c r="AQ85" i="16"/>
  <c r="AR85" i="16"/>
  <c r="AS85" i="16"/>
  <c r="AT85" i="16"/>
  <c r="AU85" i="16"/>
  <c r="AV85" i="16"/>
  <c r="AW85" i="16"/>
  <c r="AX85" i="16"/>
  <c r="AY85" i="16"/>
  <c r="AZ85" i="16"/>
  <c r="BA85" i="16"/>
  <c r="BB85" i="16"/>
  <c r="BC85" i="16"/>
  <c r="BD85" i="16"/>
  <c r="BE85" i="16"/>
  <c r="BF85" i="16"/>
  <c r="BG85" i="16"/>
  <c r="BH85" i="16"/>
  <c r="BI85" i="16"/>
  <c r="BJ85" i="16"/>
  <c r="BK85" i="16"/>
  <c r="BL85" i="16"/>
  <c r="BM85" i="16"/>
  <c r="BN85" i="16"/>
  <c r="BO85" i="16"/>
  <c r="BP85" i="16"/>
  <c r="BQ85" i="16"/>
  <c r="BR85" i="16"/>
  <c r="BS85" i="16"/>
  <c r="BT85" i="16"/>
  <c r="BU85" i="16"/>
  <c r="BV85" i="16"/>
  <c r="BW85" i="16"/>
  <c r="BX85" i="16"/>
  <c r="BY85" i="16"/>
  <c r="BZ85" i="16"/>
  <c r="CA85" i="16"/>
  <c r="CB85" i="16"/>
  <c r="CC85" i="16"/>
  <c r="CD85" i="16"/>
  <c r="CE85" i="16"/>
  <c r="CF85" i="16"/>
  <c r="CG85" i="16"/>
  <c r="CH85" i="16"/>
  <c r="CI85" i="16"/>
  <c r="CJ85" i="16"/>
  <c r="CK85" i="16"/>
  <c r="CL85" i="16"/>
  <c r="CM85" i="16"/>
  <c r="CN85" i="16"/>
  <c r="CO85" i="16"/>
  <c r="CP85" i="16"/>
  <c r="CQ85" i="16"/>
  <c r="CR85" i="16"/>
  <c r="CS85" i="16"/>
  <c r="CT85" i="16"/>
  <c r="CU85" i="16"/>
  <c r="CV85" i="16"/>
  <c r="CW85" i="16"/>
  <c r="CX85" i="16"/>
  <c r="CY85" i="16"/>
  <c r="CZ85" i="16"/>
  <c r="DA85" i="16"/>
  <c r="DB85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O86" i="16"/>
  <c r="P86" i="16"/>
  <c r="Q86" i="16"/>
  <c r="R86" i="16"/>
  <c r="S86" i="16"/>
  <c r="T86" i="16"/>
  <c r="U86" i="16"/>
  <c r="V86" i="16"/>
  <c r="W86" i="16"/>
  <c r="X86" i="16"/>
  <c r="Y86" i="16"/>
  <c r="Z86" i="16"/>
  <c r="AA86" i="16"/>
  <c r="AB86" i="16"/>
  <c r="AC86" i="16"/>
  <c r="AD86" i="16"/>
  <c r="AE86" i="16"/>
  <c r="AF86" i="16"/>
  <c r="AG86" i="16"/>
  <c r="AH86" i="16"/>
  <c r="AI86" i="16"/>
  <c r="AJ86" i="16"/>
  <c r="AK86" i="16"/>
  <c r="AL86" i="16"/>
  <c r="AM86" i="16"/>
  <c r="AN86" i="16"/>
  <c r="AO86" i="16"/>
  <c r="AP86" i="16"/>
  <c r="AQ86" i="16"/>
  <c r="AR86" i="16"/>
  <c r="AS86" i="16"/>
  <c r="AT86" i="16"/>
  <c r="AU86" i="16"/>
  <c r="AV86" i="16"/>
  <c r="AW86" i="16"/>
  <c r="AX86" i="16"/>
  <c r="AY86" i="16"/>
  <c r="AZ86" i="16"/>
  <c r="BA86" i="16"/>
  <c r="BB86" i="16"/>
  <c r="BC86" i="16"/>
  <c r="BD86" i="16"/>
  <c r="BE86" i="16"/>
  <c r="BF86" i="16"/>
  <c r="BG86" i="16"/>
  <c r="BH86" i="16"/>
  <c r="BI86" i="16"/>
  <c r="BJ86" i="16"/>
  <c r="BK86" i="16"/>
  <c r="BL86" i="16"/>
  <c r="BM86" i="16"/>
  <c r="BN86" i="16"/>
  <c r="BO86" i="16"/>
  <c r="BP86" i="16"/>
  <c r="BQ86" i="16"/>
  <c r="BR86" i="16"/>
  <c r="BS86" i="16"/>
  <c r="BT86" i="16"/>
  <c r="BU86" i="16"/>
  <c r="BV86" i="16"/>
  <c r="BW86" i="16"/>
  <c r="BX86" i="16"/>
  <c r="BY86" i="16"/>
  <c r="BZ86" i="16"/>
  <c r="CA86" i="16"/>
  <c r="CB86" i="16"/>
  <c r="CC86" i="16"/>
  <c r="CD86" i="16"/>
  <c r="CE86" i="16"/>
  <c r="CF86" i="16"/>
  <c r="CG86" i="16"/>
  <c r="CH86" i="16"/>
  <c r="CI86" i="16"/>
  <c r="CJ86" i="16"/>
  <c r="CK86" i="16"/>
  <c r="CL86" i="16"/>
  <c r="CM86" i="16"/>
  <c r="CN86" i="16"/>
  <c r="CO86" i="16"/>
  <c r="CP86" i="16"/>
  <c r="CQ86" i="16"/>
  <c r="CR86" i="16"/>
  <c r="CS86" i="16"/>
  <c r="CT86" i="16"/>
  <c r="CU86" i="16"/>
  <c r="CV86" i="16"/>
  <c r="CW86" i="16"/>
  <c r="CX86" i="16"/>
  <c r="CY86" i="16"/>
  <c r="CZ86" i="16"/>
  <c r="DA86" i="16"/>
  <c r="DB86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O87" i="16"/>
  <c r="P87" i="16"/>
  <c r="Q87" i="16"/>
  <c r="R87" i="16"/>
  <c r="S87" i="16"/>
  <c r="T87" i="16"/>
  <c r="U87" i="16"/>
  <c r="V87" i="16"/>
  <c r="W87" i="16"/>
  <c r="X87" i="16"/>
  <c r="Y87" i="16"/>
  <c r="Z87" i="16"/>
  <c r="AA87" i="16"/>
  <c r="AB87" i="16"/>
  <c r="AC87" i="16"/>
  <c r="AD87" i="16"/>
  <c r="AE87" i="16"/>
  <c r="AF87" i="16"/>
  <c r="AG87" i="16"/>
  <c r="AH87" i="16"/>
  <c r="AI87" i="16"/>
  <c r="AJ87" i="16"/>
  <c r="AK87" i="16"/>
  <c r="AL87" i="16"/>
  <c r="AM87" i="16"/>
  <c r="AN87" i="16"/>
  <c r="AO87" i="16"/>
  <c r="AP87" i="16"/>
  <c r="AQ87" i="16"/>
  <c r="AR87" i="16"/>
  <c r="AS87" i="16"/>
  <c r="AT87" i="16"/>
  <c r="AU87" i="16"/>
  <c r="AV87" i="16"/>
  <c r="AW87" i="16"/>
  <c r="AX87" i="16"/>
  <c r="AY87" i="16"/>
  <c r="AZ87" i="16"/>
  <c r="BA87" i="16"/>
  <c r="BB87" i="16"/>
  <c r="BC87" i="16"/>
  <c r="BD87" i="16"/>
  <c r="BE87" i="16"/>
  <c r="BF87" i="16"/>
  <c r="BG87" i="16"/>
  <c r="BH87" i="16"/>
  <c r="BI87" i="16"/>
  <c r="BJ87" i="16"/>
  <c r="BK87" i="16"/>
  <c r="BL87" i="16"/>
  <c r="BM87" i="16"/>
  <c r="BN87" i="16"/>
  <c r="BO87" i="16"/>
  <c r="BP87" i="16"/>
  <c r="BQ87" i="16"/>
  <c r="BR87" i="16"/>
  <c r="BS87" i="16"/>
  <c r="BT87" i="16"/>
  <c r="BU87" i="16"/>
  <c r="BV87" i="16"/>
  <c r="BW87" i="16"/>
  <c r="BX87" i="16"/>
  <c r="BY87" i="16"/>
  <c r="BZ87" i="16"/>
  <c r="CA87" i="16"/>
  <c r="CB87" i="16"/>
  <c r="CC87" i="16"/>
  <c r="CD87" i="16"/>
  <c r="CE87" i="16"/>
  <c r="CF87" i="16"/>
  <c r="CG87" i="16"/>
  <c r="CH87" i="16"/>
  <c r="CI87" i="16"/>
  <c r="CJ87" i="16"/>
  <c r="CK87" i="16"/>
  <c r="CL87" i="16"/>
  <c r="CM87" i="16"/>
  <c r="CN87" i="16"/>
  <c r="CO87" i="16"/>
  <c r="CP87" i="16"/>
  <c r="CQ87" i="16"/>
  <c r="CR87" i="16"/>
  <c r="CS87" i="16"/>
  <c r="CT87" i="16"/>
  <c r="CU87" i="16"/>
  <c r="CV87" i="16"/>
  <c r="CW87" i="16"/>
  <c r="CX87" i="16"/>
  <c r="CY87" i="16"/>
  <c r="CZ87" i="16"/>
  <c r="DA87" i="16"/>
  <c r="DB87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P88" i="16"/>
  <c r="Q88" i="16"/>
  <c r="R88" i="16"/>
  <c r="S88" i="16"/>
  <c r="T88" i="16"/>
  <c r="U88" i="16"/>
  <c r="V88" i="16"/>
  <c r="W88" i="16"/>
  <c r="X88" i="16"/>
  <c r="Y88" i="16"/>
  <c r="Z88" i="16"/>
  <c r="AA88" i="16"/>
  <c r="AB88" i="16"/>
  <c r="AC88" i="16"/>
  <c r="AD88" i="16"/>
  <c r="AE88" i="16"/>
  <c r="AF88" i="16"/>
  <c r="AG88" i="16"/>
  <c r="AH88" i="16"/>
  <c r="AI88" i="16"/>
  <c r="AJ88" i="16"/>
  <c r="AK88" i="16"/>
  <c r="AL88" i="16"/>
  <c r="AM88" i="16"/>
  <c r="AN88" i="16"/>
  <c r="AO88" i="16"/>
  <c r="AP88" i="16"/>
  <c r="AQ88" i="16"/>
  <c r="AR88" i="16"/>
  <c r="AS88" i="16"/>
  <c r="AT88" i="16"/>
  <c r="AU88" i="16"/>
  <c r="AV88" i="16"/>
  <c r="AW88" i="16"/>
  <c r="AX88" i="16"/>
  <c r="AY88" i="16"/>
  <c r="AZ88" i="16"/>
  <c r="BA88" i="16"/>
  <c r="BB88" i="16"/>
  <c r="BC88" i="16"/>
  <c r="BD88" i="16"/>
  <c r="BE88" i="16"/>
  <c r="BF88" i="16"/>
  <c r="BG88" i="16"/>
  <c r="BH88" i="16"/>
  <c r="BI88" i="16"/>
  <c r="BJ88" i="16"/>
  <c r="BK88" i="16"/>
  <c r="BL88" i="16"/>
  <c r="BM88" i="16"/>
  <c r="BN88" i="16"/>
  <c r="BO88" i="16"/>
  <c r="BP88" i="16"/>
  <c r="BQ88" i="16"/>
  <c r="BR88" i="16"/>
  <c r="BS88" i="16"/>
  <c r="BT88" i="16"/>
  <c r="BU88" i="16"/>
  <c r="BV88" i="16"/>
  <c r="BW88" i="16"/>
  <c r="BX88" i="16"/>
  <c r="BY88" i="16"/>
  <c r="BZ88" i="16"/>
  <c r="CA88" i="16"/>
  <c r="CB88" i="16"/>
  <c r="CC88" i="16"/>
  <c r="CD88" i="16"/>
  <c r="CE88" i="16"/>
  <c r="CF88" i="16"/>
  <c r="CG88" i="16"/>
  <c r="CH88" i="16"/>
  <c r="CI88" i="16"/>
  <c r="CJ88" i="16"/>
  <c r="CK88" i="16"/>
  <c r="CL88" i="16"/>
  <c r="CM88" i="16"/>
  <c r="CN88" i="16"/>
  <c r="CO88" i="16"/>
  <c r="CP88" i="16"/>
  <c r="CQ88" i="16"/>
  <c r="CR88" i="16"/>
  <c r="CS88" i="16"/>
  <c r="CT88" i="16"/>
  <c r="CU88" i="16"/>
  <c r="CV88" i="16"/>
  <c r="CW88" i="16"/>
  <c r="CX88" i="16"/>
  <c r="CY88" i="16"/>
  <c r="CZ88" i="16"/>
  <c r="DA88" i="16"/>
  <c r="DB88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P89" i="16"/>
  <c r="Q89" i="16"/>
  <c r="R89" i="16"/>
  <c r="S89" i="16"/>
  <c r="T89" i="16"/>
  <c r="U89" i="16"/>
  <c r="V89" i="16"/>
  <c r="W89" i="16"/>
  <c r="X89" i="16"/>
  <c r="Y89" i="16"/>
  <c r="Z89" i="16"/>
  <c r="AA89" i="16"/>
  <c r="AB89" i="16"/>
  <c r="AC89" i="16"/>
  <c r="AD89" i="16"/>
  <c r="AE89" i="16"/>
  <c r="AF89" i="16"/>
  <c r="AG89" i="16"/>
  <c r="AH89" i="16"/>
  <c r="AI89" i="16"/>
  <c r="AJ89" i="16"/>
  <c r="AK89" i="16"/>
  <c r="AL89" i="16"/>
  <c r="AM89" i="16"/>
  <c r="AN89" i="16"/>
  <c r="AO89" i="16"/>
  <c r="AP89" i="16"/>
  <c r="AQ89" i="16"/>
  <c r="AR89" i="16"/>
  <c r="AS89" i="16"/>
  <c r="AT89" i="16"/>
  <c r="AU89" i="16"/>
  <c r="AV89" i="16"/>
  <c r="AW89" i="16"/>
  <c r="AX89" i="16"/>
  <c r="AY89" i="16"/>
  <c r="AZ89" i="16"/>
  <c r="BA89" i="16"/>
  <c r="BB89" i="16"/>
  <c r="BC89" i="16"/>
  <c r="BD89" i="16"/>
  <c r="BE89" i="16"/>
  <c r="BF89" i="16"/>
  <c r="BG89" i="16"/>
  <c r="BH89" i="16"/>
  <c r="BI89" i="16"/>
  <c r="BJ89" i="16"/>
  <c r="BK89" i="16"/>
  <c r="BL89" i="16"/>
  <c r="BM89" i="16"/>
  <c r="BN89" i="16"/>
  <c r="BO89" i="16"/>
  <c r="BP89" i="16"/>
  <c r="BQ89" i="16"/>
  <c r="BR89" i="16"/>
  <c r="BS89" i="16"/>
  <c r="BT89" i="16"/>
  <c r="BU89" i="16"/>
  <c r="BV89" i="16"/>
  <c r="BW89" i="16"/>
  <c r="BX89" i="16"/>
  <c r="BY89" i="16"/>
  <c r="BZ89" i="16"/>
  <c r="CA89" i="16"/>
  <c r="CB89" i="16"/>
  <c r="CC89" i="16"/>
  <c r="CD89" i="16"/>
  <c r="CE89" i="16"/>
  <c r="CF89" i="16"/>
  <c r="CG89" i="16"/>
  <c r="CH89" i="16"/>
  <c r="CI89" i="16"/>
  <c r="CJ89" i="16"/>
  <c r="CK89" i="16"/>
  <c r="CL89" i="16"/>
  <c r="CM89" i="16"/>
  <c r="CN89" i="16"/>
  <c r="CO89" i="16"/>
  <c r="CP89" i="16"/>
  <c r="CQ89" i="16"/>
  <c r="CR89" i="16"/>
  <c r="CS89" i="16"/>
  <c r="CT89" i="16"/>
  <c r="CU89" i="16"/>
  <c r="CV89" i="16"/>
  <c r="CW89" i="16"/>
  <c r="CX89" i="16"/>
  <c r="CY89" i="16"/>
  <c r="CZ89" i="16"/>
  <c r="DA89" i="16"/>
  <c r="DB89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O90" i="16"/>
  <c r="P90" i="16"/>
  <c r="Q90" i="16"/>
  <c r="R90" i="16"/>
  <c r="S90" i="16"/>
  <c r="T90" i="16"/>
  <c r="U90" i="16"/>
  <c r="V90" i="16"/>
  <c r="W90" i="16"/>
  <c r="X90" i="16"/>
  <c r="Y90" i="16"/>
  <c r="Z90" i="16"/>
  <c r="AA90" i="16"/>
  <c r="AB90" i="16"/>
  <c r="AC90" i="16"/>
  <c r="AD90" i="16"/>
  <c r="AE90" i="16"/>
  <c r="AF90" i="16"/>
  <c r="AG90" i="16"/>
  <c r="AH90" i="16"/>
  <c r="AI90" i="16"/>
  <c r="AJ90" i="16"/>
  <c r="AK90" i="16"/>
  <c r="AL90" i="16"/>
  <c r="AM90" i="16"/>
  <c r="AN90" i="16"/>
  <c r="AO90" i="16"/>
  <c r="AP90" i="16"/>
  <c r="AQ90" i="16"/>
  <c r="AR90" i="16"/>
  <c r="AS90" i="16"/>
  <c r="AT90" i="16"/>
  <c r="AU90" i="16"/>
  <c r="AV90" i="16"/>
  <c r="AW90" i="16"/>
  <c r="AX90" i="16"/>
  <c r="AY90" i="16"/>
  <c r="AZ90" i="16"/>
  <c r="BA90" i="16"/>
  <c r="BB90" i="16"/>
  <c r="BC90" i="16"/>
  <c r="BD90" i="16"/>
  <c r="BE90" i="16"/>
  <c r="BF90" i="16"/>
  <c r="BG90" i="16"/>
  <c r="BH90" i="16"/>
  <c r="BI90" i="16"/>
  <c r="BJ90" i="16"/>
  <c r="BK90" i="16"/>
  <c r="BL90" i="16"/>
  <c r="BM90" i="16"/>
  <c r="BN90" i="16"/>
  <c r="BO90" i="16"/>
  <c r="BP90" i="16"/>
  <c r="BQ90" i="16"/>
  <c r="BR90" i="16"/>
  <c r="BS90" i="16"/>
  <c r="BT90" i="16"/>
  <c r="BU90" i="16"/>
  <c r="BV90" i="16"/>
  <c r="BW90" i="16"/>
  <c r="BX90" i="16"/>
  <c r="BY90" i="16"/>
  <c r="BZ90" i="16"/>
  <c r="CA90" i="16"/>
  <c r="CB90" i="16"/>
  <c r="CC90" i="16"/>
  <c r="CD90" i="16"/>
  <c r="CE90" i="16"/>
  <c r="CF90" i="16"/>
  <c r="CG90" i="16"/>
  <c r="CH90" i="16"/>
  <c r="CI90" i="16"/>
  <c r="CJ90" i="16"/>
  <c r="CK90" i="16"/>
  <c r="CL90" i="16"/>
  <c r="CM90" i="16"/>
  <c r="CN90" i="16"/>
  <c r="CO90" i="16"/>
  <c r="CP90" i="16"/>
  <c r="CQ90" i="16"/>
  <c r="CR90" i="16"/>
  <c r="CS90" i="16"/>
  <c r="CT90" i="16"/>
  <c r="CU90" i="16"/>
  <c r="CV90" i="16"/>
  <c r="CW90" i="16"/>
  <c r="CX90" i="16"/>
  <c r="CY90" i="16"/>
  <c r="CZ90" i="16"/>
  <c r="DA90" i="16"/>
  <c r="DB90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O91" i="16"/>
  <c r="P91" i="16"/>
  <c r="Q91" i="16"/>
  <c r="R91" i="16"/>
  <c r="S91" i="16"/>
  <c r="T91" i="16"/>
  <c r="U91" i="16"/>
  <c r="V91" i="16"/>
  <c r="W91" i="16"/>
  <c r="X91" i="16"/>
  <c r="Y91" i="16"/>
  <c r="Z91" i="16"/>
  <c r="AA91" i="16"/>
  <c r="AB91" i="16"/>
  <c r="AC91" i="16"/>
  <c r="AD91" i="16"/>
  <c r="AE91" i="16"/>
  <c r="AF91" i="16"/>
  <c r="AG91" i="16"/>
  <c r="AH91" i="16"/>
  <c r="AI91" i="16"/>
  <c r="AJ91" i="16"/>
  <c r="AK91" i="16"/>
  <c r="AL91" i="16"/>
  <c r="AM91" i="16"/>
  <c r="AN91" i="16"/>
  <c r="AO91" i="16"/>
  <c r="AP91" i="16"/>
  <c r="AQ91" i="16"/>
  <c r="AR91" i="16"/>
  <c r="AS91" i="16"/>
  <c r="AT91" i="16"/>
  <c r="AU91" i="16"/>
  <c r="AV91" i="16"/>
  <c r="AW91" i="16"/>
  <c r="AX91" i="16"/>
  <c r="AY91" i="16"/>
  <c r="AZ91" i="16"/>
  <c r="BA91" i="16"/>
  <c r="BB91" i="16"/>
  <c r="BC91" i="16"/>
  <c r="BD91" i="16"/>
  <c r="BE91" i="16"/>
  <c r="BF91" i="16"/>
  <c r="BG91" i="16"/>
  <c r="BH91" i="16"/>
  <c r="BI91" i="16"/>
  <c r="BJ91" i="16"/>
  <c r="BK91" i="16"/>
  <c r="BL91" i="16"/>
  <c r="BM91" i="16"/>
  <c r="BN91" i="16"/>
  <c r="BO91" i="16"/>
  <c r="BP91" i="16"/>
  <c r="BQ91" i="16"/>
  <c r="BR91" i="16"/>
  <c r="BS91" i="16"/>
  <c r="BT91" i="16"/>
  <c r="BU91" i="16"/>
  <c r="BV91" i="16"/>
  <c r="BW91" i="16"/>
  <c r="BX91" i="16"/>
  <c r="BY91" i="16"/>
  <c r="BZ91" i="16"/>
  <c r="CA91" i="16"/>
  <c r="CB91" i="16"/>
  <c r="CC91" i="16"/>
  <c r="CD91" i="16"/>
  <c r="CE91" i="16"/>
  <c r="CF91" i="16"/>
  <c r="CG91" i="16"/>
  <c r="CH91" i="16"/>
  <c r="CI91" i="16"/>
  <c r="CJ91" i="16"/>
  <c r="CK91" i="16"/>
  <c r="CL91" i="16"/>
  <c r="CM91" i="16"/>
  <c r="CN91" i="16"/>
  <c r="CO91" i="16"/>
  <c r="CP91" i="16"/>
  <c r="CQ91" i="16"/>
  <c r="CR91" i="16"/>
  <c r="CS91" i="16"/>
  <c r="CT91" i="16"/>
  <c r="CU91" i="16"/>
  <c r="CV91" i="16"/>
  <c r="CW91" i="16"/>
  <c r="CX91" i="16"/>
  <c r="CY91" i="16"/>
  <c r="CZ91" i="16"/>
  <c r="DA91" i="16"/>
  <c r="DB91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O92" i="16"/>
  <c r="P92" i="16"/>
  <c r="Q92" i="16"/>
  <c r="R92" i="16"/>
  <c r="S92" i="16"/>
  <c r="T92" i="16"/>
  <c r="U92" i="16"/>
  <c r="V92" i="16"/>
  <c r="W92" i="16"/>
  <c r="X92" i="16"/>
  <c r="Y92" i="16"/>
  <c r="Z92" i="16"/>
  <c r="AA92" i="16"/>
  <c r="AB92" i="16"/>
  <c r="AC92" i="16"/>
  <c r="AD92" i="16"/>
  <c r="AE92" i="16"/>
  <c r="AF92" i="16"/>
  <c r="AG92" i="16"/>
  <c r="AH92" i="16"/>
  <c r="AI92" i="16"/>
  <c r="AJ92" i="16"/>
  <c r="AK92" i="16"/>
  <c r="AL92" i="16"/>
  <c r="AM92" i="16"/>
  <c r="AN92" i="16"/>
  <c r="AO92" i="16"/>
  <c r="AP92" i="16"/>
  <c r="AQ92" i="16"/>
  <c r="AR92" i="16"/>
  <c r="AS92" i="16"/>
  <c r="AT92" i="16"/>
  <c r="AU92" i="16"/>
  <c r="AV92" i="16"/>
  <c r="AW92" i="16"/>
  <c r="AX92" i="16"/>
  <c r="AY92" i="16"/>
  <c r="AZ92" i="16"/>
  <c r="BA92" i="16"/>
  <c r="BB92" i="16"/>
  <c r="BC92" i="16"/>
  <c r="BD92" i="16"/>
  <c r="BE92" i="16"/>
  <c r="BF92" i="16"/>
  <c r="BG92" i="16"/>
  <c r="BH92" i="16"/>
  <c r="BI92" i="16"/>
  <c r="BJ92" i="16"/>
  <c r="BK92" i="16"/>
  <c r="BL92" i="16"/>
  <c r="BM92" i="16"/>
  <c r="BN92" i="16"/>
  <c r="BO92" i="16"/>
  <c r="BP92" i="16"/>
  <c r="BQ92" i="16"/>
  <c r="BR92" i="16"/>
  <c r="BS92" i="16"/>
  <c r="BT92" i="16"/>
  <c r="BU92" i="16"/>
  <c r="BV92" i="16"/>
  <c r="BW92" i="16"/>
  <c r="BX92" i="16"/>
  <c r="BY92" i="16"/>
  <c r="BZ92" i="16"/>
  <c r="CA92" i="16"/>
  <c r="CB92" i="16"/>
  <c r="CC92" i="16"/>
  <c r="CD92" i="16"/>
  <c r="CE92" i="16"/>
  <c r="CF92" i="16"/>
  <c r="CG92" i="16"/>
  <c r="CH92" i="16"/>
  <c r="CI92" i="16"/>
  <c r="CJ92" i="16"/>
  <c r="CK92" i="16"/>
  <c r="CL92" i="16"/>
  <c r="CM92" i="16"/>
  <c r="CN92" i="16"/>
  <c r="CO92" i="16"/>
  <c r="CP92" i="16"/>
  <c r="CQ92" i="16"/>
  <c r="CR92" i="16"/>
  <c r="CS92" i="16"/>
  <c r="CT92" i="16"/>
  <c r="CU92" i="16"/>
  <c r="CV92" i="16"/>
  <c r="CW92" i="16"/>
  <c r="CX92" i="16"/>
  <c r="CY92" i="16"/>
  <c r="CZ92" i="16"/>
  <c r="DA92" i="16"/>
  <c r="DB92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Q93" i="16"/>
  <c r="R93" i="16"/>
  <c r="S93" i="16"/>
  <c r="T93" i="16"/>
  <c r="U93" i="16"/>
  <c r="V93" i="16"/>
  <c r="W93" i="16"/>
  <c r="X93" i="16"/>
  <c r="Y93" i="16"/>
  <c r="Z93" i="16"/>
  <c r="AA93" i="16"/>
  <c r="AB93" i="16"/>
  <c r="AC93" i="16"/>
  <c r="AD93" i="16"/>
  <c r="AE93" i="16"/>
  <c r="AF93" i="16"/>
  <c r="AG93" i="16"/>
  <c r="AH93" i="16"/>
  <c r="AI93" i="16"/>
  <c r="AJ93" i="16"/>
  <c r="AK93" i="16"/>
  <c r="AL93" i="16"/>
  <c r="AM93" i="16"/>
  <c r="AN93" i="16"/>
  <c r="AO93" i="16"/>
  <c r="AP93" i="16"/>
  <c r="AQ93" i="16"/>
  <c r="AR93" i="16"/>
  <c r="AS93" i="16"/>
  <c r="AT93" i="16"/>
  <c r="AU93" i="16"/>
  <c r="AV93" i="16"/>
  <c r="AW93" i="16"/>
  <c r="AX93" i="16"/>
  <c r="AY93" i="16"/>
  <c r="AZ93" i="16"/>
  <c r="BA93" i="16"/>
  <c r="BB93" i="16"/>
  <c r="BC93" i="16"/>
  <c r="BD93" i="16"/>
  <c r="BE93" i="16"/>
  <c r="BF93" i="16"/>
  <c r="BG93" i="16"/>
  <c r="BH93" i="16"/>
  <c r="BI93" i="16"/>
  <c r="BJ93" i="16"/>
  <c r="BK93" i="16"/>
  <c r="BL93" i="16"/>
  <c r="BM93" i="16"/>
  <c r="BN93" i="16"/>
  <c r="BO93" i="16"/>
  <c r="BP93" i="16"/>
  <c r="BQ93" i="16"/>
  <c r="BR93" i="16"/>
  <c r="BS93" i="16"/>
  <c r="BT93" i="16"/>
  <c r="BU93" i="16"/>
  <c r="BV93" i="16"/>
  <c r="BW93" i="16"/>
  <c r="BX93" i="16"/>
  <c r="BY93" i="16"/>
  <c r="BZ93" i="16"/>
  <c r="CA93" i="16"/>
  <c r="CB93" i="16"/>
  <c r="CC93" i="16"/>
  <c r="CD93" i="16"/>
  <c r="CE93" i="16"/>
  <c r="CF93" i="16"/>
  <c r="CG93" i="16"/>
  <c r="CH93" i="16"/>
  <c r="CI93" i="16"/>
  <c r="CJ93" i="16"/>
  <c r="CK93" i="16"/>
  <c r="CL93" i="16"/>
  <c r="CM93" i="16"/>
  <c r="CN93" i="16"/>
  <c r="CO93" i="16"/>
  <c r="CP93" i="16"/>
  <c r="CQ93" i="16"/>
  <c r="CR93" i="16"/>
  <c r="CS93" i="16"/>
  <c r="CT93" i="16"/>
  <c r="CU93" i="16"/>
  <c r="CV93" i="16"/>
  <c r="CW93" i="16"/>
  <c r="CX93" i="16"/>
  <c r="CY93" i="16"/>
  <c r="CZ93" i="16"/>
  <c r="DA93" i="16"/>
  <c r="DB93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O94" i="16"/>
  <c r="P94" i="16"/>
  <c r="Q94" i="16"/>
  <c r="R94" i="16"/>
  <c r="S94" i="16"/>
  <c r="T94" i="16"/>
  <c r="U94" i="16"/>
  <c r="V94" i="16"/>
  <c r="W94" i="16"/>
  <c r="X94" i="16"/>
  <c r="Y94" i="16"/>
  <c r="Z94" i="16"/>
  <c r="AA94" i="16"/>
  <c r="AB94" i="16"/>
  <c r="AC94" i="16"/>
  <c r="AD94" i="16"/>
  <c r="AE94" i="16"/>
  <c r="AF94" i="16"/>
  <c r="AG94" i="16"/>
  <c r="AH94" i="16"/>
  <c r="AI94" i="16"/>
  <c r="AJ94" i="16"/>
  <c r="AK94" i="16"/>
  <c r="AL94" i="16"/>
  <c r="AM94" i="16"/>
  <c r="AN94" i="16"/>
  <c r="AO94" i="16"/>
  <c r="AP94" i="16"/>
  <c r="AQ94" i="16"/>
  <c r="AR94" i="16"/>
  <c r="AS94" i="16"/>
  <c r="AT94" i="16"/>
  <c r="AU94" i="16"/>
  <c r="AV94" i="16"/>
  <c r="AW94" i="16"/>
  <c r="AX94" i="16"/>
  <c r="AY94" i="16"/>
  <c r="AZ94" i="16"/>
  <c r="BA94" i="16"/>
  <c r="BB94" i="16"/>
  <c r="BC94" i="16"/>
  <c r="BD94" i="16"/>
  <c r="BE94" i="16"/>
  <c r="BF94" i="16"/>
  <c r="BG94" i="16"/>
  <c r="BH94" i="16"/>
  <c r="BI94" i="16"/>
  <c r="BJ94" i="16"/>
  <c r="BK94" i="16"/>
  <c r="BL94" i="16"/>
  <c r="BM94" i="16"/>
  <c r="BN94" i="16"/>
  <c r="BO94" i="16"/>
  <c r="BP94" i="16"/>
  <c r="BQ94" i="16"/>
  <c r="BR94" i="16"/>
  <c r="BS94" i="16"/>
  <c r="BT94" i="16"/>
  <c r="BU94" i="16"/>
  <c r="BV94" i="16"/>
  <c r="BW94" i="16"/>
  <c r="BX94" i="16"/>
  <c r="BY94" i="16"/>
  <c r="BZ94" i="16"/>
  <c r="CA94" i="16"/>
  <c r="CB94" i="16"/>
  <c r="CC94" i="16"/>
  <c r="CD94" i="16"/>
  <c r="CE94" i="16"/>
  <c r="CF94" i="16"/>
  <c r="CG94" i="16"/>
  <c r="CH94" i="16"/>
  <c r="CI94" i="16"/>
  <c r="CJ94" i="16"/>
  <c r="CK94" i="16"/>
  <c r="CL94" i="16"/>
  <c r="CM94" i="16"/>
  <c r="CN94" i="16"/>
  <c r="CO94" i="16"/>
  <c r="CP94" i="16"/>
  <c r="CQ94" i="16"/>
  <c r="CR94" i="16"/>
  <c r="CS94" i="16"/>
  <c r="CT94" i="16"/>
  <c r="CU94" i="16"/>
  <c r="CV94" i="16"/>
  <c r="CW94" i="16"/>
  <c r="CX94" i="16"/>
  <c r="CY94" i="16"/>
  <c r="CZ94" i="16"/>
  <c r="DA94" i="16"/>
  <c r="DB94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O95" i="16"/>
  <c r="P95" i="16"/>
  <c r="Q95" i="16"/>
  <c r="R95" i="16"/>
  <c r="S95" i="16"/>
  <c r="T95" i="16"/>
  <c r="U95" i="16"/>
  <c r="V95" i="16"/>
  <c r="W95" i="16"/>
  <c r="X95" i="16"/>
  <c r="Y95" i="16"/>
  <c r="Z95" i="16"/>
  <c r="AA95" i="16"/>
  <c r="AB95" i="16"/>
  <c r="AC95" i="16"/>
  <c r="AD95" i="16"/>
  <c r="AE95" i="16"/>
  <c r="AF95" i="16"/>
  <c r="AG95" i="16"/>
  <c r="AH95" i="16"/>
  <c r="AI95" i="16"/>
  <c r="AJ95" i="16"/>
  <c r="AK95" i="16"/>
  <c r="AL95" i="16"/>
  <c r="AM95" i="16"/>
  <c r="AN95" i="16"/>
  <c r="AO95" i="16"/>
  <c r="AP95" i="16"/>
  <c r="AQ95" i="16"/>
  <c r="AR95" i="16"/>
  <c r="AS95" i="16"/>
  <c r="AT95" i="16"/>
  <c r="AU95" i="16"/>
  <c r="AV95" i="16"/>
  <c r="AW95" i="16"/>
  <c r="AX95" i="16"/>
  <c r="AY95" i="16"/>
  <c r="AZ95" i="16"/>
  <c r="BA95" i="16"/>
  <c r="BB95" i="16"/>
  <c r="BC95" i="16"/>
  <c r="BD95" i="16"/>
  <c r="BE95" i="16"/>
  <c r="BF95" i="16"/>
  <c r="BG95" i="16"/>
  <c r="BH95" i="16"/>
  <c r="BI95" i="16"/>
  <c r="BJ95" i="16"/>
  <c r="BK95" i="16"/>
  <c r="BL95" i="16"/>
  <c r="BM95" i="16"/>
  <c r="BN95" i="16"/>
  <c r="BO95" i="16"/>
  <c r="BP95" i="16"/>
  <c r="BQ95" i="16"/>
  <c r="BR95" i="16"/>
  <c r="BS95" i="16"/>
  <c r="BT95" i="16"/>
  <c r="BU95" i="16"/>
  <c r="BV95" i="16"/>
  <c r="BW95" i="16"/>
  <c r="BX95" i="16"/>
  <c r="BY95" i="16"/>
  <c r="BZ95" i="16"/>
  <c r="CA95" i="16"/>
  <c r="CB95" i="16"/>
  <c r="CC95" i="16"/>
  <c r="CD95" i="16"/>
  <c r="CE95" i="16"/>
  <c r="CF95" i="16"/>
  <c r="CG95" i="16"/>
  <c r="CH95" i="16"/>
  <c r="CI95" i="16"/>
  <c r="CJ95" i="16"/>
  <c r="CK95" i="16"/>
  <c r="CL95" i="16"/>
  <c r="CM95" i="16"/>
  <c r="CN95" i="16"/>
  <c r="CO95" i="16"/>
  <c r="CP95" i="16"/>
  <c r="CQ95" i="16"/>
  <c r="CR95" i="16"/>
  <c r="CS95" i="16"/>
  <c r="CT95" i="16"/>
  <c r="CU95" i="16"/>
  <c r="CV95" i="16"/>
  <c r="CW95" i="16"/>
  <c r="CX95" i="16"/>
  <c r="CY95" i="16"/>
  <c r="CZ95" i="16"/>
  <c r="DA95" i="16"/>
  <c r="DB95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O96" i="16"/>
  <c r="P96" i="16"/>
  <c r="Q96" i="16"/>
  <c r="R96" i="16"/>
  <c r="S96" i="16"/>
  <c r="T96" i="16"/>
  <c r="U96" i="16"/>
  <c r="V96" i="16"/>
  <c r="W96" i="16"/>
  <c r="X96" i="16"/>
  <c r="Y96" i="16"/>
  <c r="Z96" i="16"/>
  <c r="AA96" i="16"/>
  <c r="AB96" i="16"/>
  <c r="AC96" i="16"/>
  <c r="AD96" i="16"/>
  <c r="AE96" i="16"/>
  <c r="AF96" i="16"/>
  <c r="AG96" i="16"/>
  <c r="AH96" i="16"/>
  <c r="AI96" i="16"/>
  <c r="AJ96" i="16"/>
  <c r="AK96" i="16"/>
  <c r="AL96" i="16"/>
  <c r="AM96" i="16"/>
  <c r="AN96" i="16"/>
  <c r="AO96" i="16"/>
  <c r="AP96" i="16"/>
  <c r="AQ96" i="16"/>
  <c r="AR96" i="16"/>
  <c r="AS96" i="16"/>
  <c r="AT96" i="16"/>
  <c r="AU96" i="16"/>
  <c r="AV96" i="16"/>
  <c r="AW96" i="16"/>
  <c r="AX96" i="16"/>
  <c r="AY96" i="16"/>
  <c r="AZ96" i="16"/>
  <c r="BA96" i="16"/>
  <c r="BB96" i="16"/>
  <c r="BC96" i="16"/>
  <c r="BD96" i="16"/>
  <c r="BE96" i="16"/>
  <c r="BF96" i="16"/>
  <c r="BG96" i="16"/>
  <c r="BH96" i="16"/>
  <c r="BI96" i="16"/>
  <c r="BJ96" i="16"/>
  <c r="BK96" i="16"/>
  <c r="BL96" i="16"/>
  <c r="BM96" i="16"/>
  <c r="BN96" i="16"/>
  <c r="BO96" i="16"/>
  <c r="BP96" i="16"/>
  <c r="BQ96" i="16"/>
  <c r="BR96" i="16"/>
  <c r="BS96" i="16"/>
  <c r="BT96" i="16"/>
  <c r="BU96" i="16"/>
  <c r="BV96" i="16"/>
  <c r="BW96" i="16"/>
  <c r="BX96" i="16"/>
  <c r="BY96" i="16"/>
  <c r="BZ96" i="16"/>
  <c r="CA96" i="16"/>
  <c r="CB96" i="16"/>
  <c r="CC96" i="16"/>
  <c r="CD96" i="16"/>
  <c r="CE96" i="16"/>
  <c r="CF96" i="16"/>
  <c r="CG96" i="16"/>
  <c r="CH96" i="16"/>
  <c r="CI96" i="16"/>
  <c r="CJ96" i="16"/>
  <c r="CK96" i="16"/>
  <c r="CL96" i="16"/>
  <c r="CM96" i="16"/>
  <c r="CN96" i="16"/>
  <c r="CO96" i="16"/>
  <c r="CP96" i="16"/>
  <c r="CQ96" i="16"/>
  <c r="CR96" i="16"/>
  <c r="CS96" i="16"/>
  <c r="CT96" i="16"/>
  <c r="CU96" i="16"/>
  <c r="CV96" i="16"/>
  <c r="CW96" i="16"/>
  <c r="CX96" i="16"/>
  <c r="CY96" i="16"/>
  <c r="CZ96" i="16"/>
  <c r="DA96" i="16"/>
  <c r="DB96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O97" i="16"/>
  <c r="P97" i="16"/>
  <c r="Q97" i="16"/>
  <c r="R97" i="16"/>
  <c r="S97" i="16"/>
  <c r="T97" i="16"/>
  <c r="U97" i="16"/>
  <c r="V97" i="16"/>
  <c r="W97" i="16"/>
  <c r="X97" i="16"/>
  <c r="Y97" i="16"/>
  <c r="Z97" i="16"/>
  <c r="AA97" i="16"/>
  <c r="AB97" i="16"/>
  <c r="AC97" i="16"/>
  <c r="AD97" i="16"/>
  <c r="AE97" i="16"/>
  <c r="AF97" i="16"/>
  <c r="AG97" i="16"/>
  <c r="AH97" i="16"/>
  <c r="AI97" i="16"/>
  <c r="AJ97" i="16"/>
  <c r="AK97" i="16"/>
  <c r="AL97" i="16"/>
  <c r="AM97" i="16"/>
  <c r="AN97" i="16"/>
  <c r="AO97" i="16"/>
  <c r="AP97" i="16"/>
  <c r="AQ97" i="16"/>
  <c r="AR97" i="16"/>
  <c r="AS97" i="16"/>
  <c r="AT97" i="16"/>
  <c r="AU97" i="16"/>
  <c r="AV97" i="16"/>
  <c r="AW97" i="16"/>
  <c r="AX97" i="16"/>
  <c r="AY97" i="16"/>
  <c r="AZ97" i="16"/>
  <c r="BA97" i="16"/>
  <c r="BB97" i="16"/>
  <c r="BC97" i="16"/>
  <c r="BD97" i="16"/>
  <c r="BE97" i="16"/>
  <c r="BF97" i="16"/>
  <c r="BG97" i="16"/>
  <c r="BH97" i="16"/>
  <c r="BI97" i="16"/>
  <c r="BJ97" i="16"/>
  <c r="BK97" i="16"/>
  <c r="BL97" i="16"/>
  <c r="BM97" i="16"/>
  <c r="BN97" i="16"/>
  <c r="BO97" i="16"/>
  <c r="BP97" i="16"/>
  <c r="BQ97" i="16"/>
  <c r="BR97" i="16"/>
  <c r="BS97" i="16"/>
  <c r="BT97" i="16"/>
  <c r="BU97" i="16"/>
  <c r="BV97" i="16"/>
  <c r="BW97" i="16"/>
  <c r="BX97" i="16"/>
  <c r="BY97" i="16"/>
  <c r="BZ97" i="16"/>
  <c r="CA97" i="16"/>
  <c r="CB97" i="16"/>
  <c r="CC97" i="16"/>
  <c r="CD97" i="16"/>
  <c r="CE97" i="16"/>
  <c r="CF97" i="16"/>
  <c r="CG97" i="16"/>
  <c r="CH97" i="16"/>
  <c r="CI97" i="16"/>
  <c r="CJ97" i="16"/>
  <c r="CK97" i="16"/>
  <c r="CL97" i="16"/>
  <c r="CM97" i="16"/>
  <c r="CN97" i="16"/>
  <c r="CO97" i="16"/>
  <c r="CP97" i="16"/>
  <c r="CQ97" i="16"/>
  <c r="CR97" i="16"/>
  <c r="CS97" i="16"/>
  <c r="CT97" i="16"/>
  <c r="CU97" i="16"/>
  <c r="CV97" i="16"/>
  <c r="CW97" i="16"/>
  <c r="CX97" i="16"/>
  <c r="CY97" i="16"/>
  <c r="CZ97" i="16"/>
  <c r="DA97" i="16"/>
  <c r="DB97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O98" i="16"/>
  <c r="P98" i="16"/>
  <c r="Q98" i="16"/>
  <c r="R98" i="16"/>
  <c r="S98" i="16"/>
  <c r="T98" i="16"/>
  <c r="U98" i="16"/>
  <c r="V98" i="16"/>
  <c r="W98" i="16"/>
  <c r="X98" i="16"/>
  <c r="Y98" i="16"/>
  <c r="Z98" i="16"/>
  <c r="AA98" i="16"/>
  <c r="AB98" i="16"/>
  <c r="AC98" i="16"/>
  <c r="AD98" i="16"/>
  <c r="AE98" i="16"/>
  <c r="AF98" i="16"/>
  <c r="AG98" i="16"/>
  <c r="AH98" i="16"/>
  <c r="AI98" i="16"/>
  <c r="AJ98" i="16"/>
  <c r="AK98" i="16"/>
  <c r="AL98" i="16"/>
  <c r="AM98" i="16"/>
  <c r="AN98" i="16"/>
  <c r="AO98" i="16"/>
  <c r="AP98" i="16"/>
  <c r="AQ98" i="16"/>
  <c r="AR98" i="16"/>
  <c r="AS98" i="16"/>
  <c r="AT98" i="16"/>
  <c r="AU98" i="16"/>
  <c r="AV98" i="16"/>
  <c r="AW98" i="16"/>
  <c r="AX98" i="16"/>
  <c r="AY98" i="16"/>
  <c r="AZ98" i="16"/>
  <c r="BA98" i="16"/>
  <c r="BB98" i="16"/>
  <c r="BC98" i="16"/>
  <c r="BD98" i="16"/>
  <c r="BE98" i="16"/>
  <c r="BF98" i="16"/>
  <c r="BG98" i="16"/>
  <c r="BH98" i="16"/>
  <c r="BI98" i="16"/>
  <c r="BJ98" i="16"/>
  <c r="BK98" i="16"/>
  <c r="BL98" i="16"/>
  <c r="BM98" i="16"/>
  <c r="BN98" i="16"/>
  <c r="BO98" i="16"/>
  <c r="BP98" i="16"/>
  <c r="BQ98" i="16"/>
  <c r="BR98" i="16"/>
  <c r="BS98" i="16"/>
  <c r="BT98" i="16"/>
  <c r="BU98" i="16"/>
  <c r="BV98" i="16"/>
  <c r="BW98" i="16"/>
  <c r="BX98" i="16"/>
  <c r="BY98" i="16"/>
  <c r="BZ98" i="16"/>
  <c r="CA98" i="16"/>
  <c r="CB98" i="16"/>
  <c r="CC98" i="16"/>
  <c r="CD98" i="16"/>
  <c r="CE98" i="16"/>
  <c r="CF98" i="16"/>
  <c r="CG98" i="16"/>
  <c r="CH98" i="16"/>
  <c r="CI98" i="16"/>
  <c r="CJ98" i="16"/>
  <c r="CK98" i="16"/>
  <c r="CL98" i="16"/>
  <c r="CM98" i="16"/>
  <c r="CN98" i="16"/>
  <c r="CO98" i="16"/>
  <c r="CP98" i="16"/>
  <c r="CQ98" i="16"/>
  <c r="CR98" i="16"/>
  <c r="CS98" i="16"/>
  <c r="CT98" i="16"/>
  <c r="CU98" i="16"/>
  <c r="CV98" i="16"/>
  <c r="CW98" i="16"/>
  <c r="CX98" i="16"/>
  <c r="CY98" i="16"/>
  <c r="CZ98" i="16"/>
  <c r="DA98" i="16"/>
  <c r="DB98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O99" i="16"/>
  <c r="P99" i="16"/>
  <c r="Q99" i="16"/>
  <c r="R99" i="16"/>
  <c r="S99" i="16"/>
  <c r="T99" i="16"/>
  <c r="U99" i="16"/>
  <c r="V99" i="16"/>
  <c r="W99" i="16"/>
  <c r="X99" i="16"/>
  <c r="Y99" i="16"/>
  <c r="Z99" i="16"/>
  <c r="AA99" i="16"/>
  <c r="AB99" i="16"/>
  <c r="AC99" i="16"/>
  <c r="AD99" i="16"/>
  <c r="AE99" i="16"/>
  <c r="AF99" i="16"/>
  <c r="AG99" i="16"/>
  <c r="AH99" i="16"/>
  <c r="AI99" i="16"/>
  <c r="AJ99" i="16"/>
  <c r="AK99" i="16"/>
  <c r="AL99" i="16"/>
  <c r="AM99" i="16"/>
  <c r="AN99" i="16"/>
  <c r="AO99" i="16"/>
  <c r="AP99" i="16"/>
  <c r="AQ99" i="16"/>
  <c r="AR99" i="16"/>
  <c r="AS99" i="16"/>
  <c r="AT99" i="16"/>
  <c r="AU99" i="16"/>
  <c r="AV99" i="16"/>
  <c r="AW99" i="16"/>
  <c r="AX99" i="16"/>
  <c r="AY99" i="16"/>
  <c r="AZ99" i="16"/>
  <c r="BA99" i="16"/>
  <c r="BB99" i="16"/>
  <c r="BC99" i="16"/>
  <c r="BD99" i="16"/>
  <c r="BE99" i="16"/>
  <c r="BF99" i="16"/>
  <c r="BG99" i="16"/>
  <c r="BH99" i="16"/>
  <c r="BI99" i="16"/>
  <c r="BJ99" i="16"/>
  <c r="BK99" i="16"/>
  <c r="BL99" i="16"/>
  <c r="BM99" i="16"/>
  <c r="BN99" i="16"/>
  <c r="BO99" i="16"/>
  <c r="BP99" i="16"/>
  <c r="BQ99" i="16"/>
  <c r="BR99" i="16"/>
  <c r="BS99" i="16"/>
  <c r="BT99" i="16"/>
  <c r="BU99" i="16"/>
  <c r="BV99" i="16"/>
  <c r="BW99" i="16"/>
  <c r="BX99" i="16"/>
  <c r="BY99" i="16"/>
  <c r="BZ99" i="16"/>
  <c r="CA99" i="16"/>
  <c r="CB99" i="16"/>
  <c r="CC99" i="16"/>
  <c r="CD99" i="16"/>
  <c r="CE99" i="16"/>
  <c r="CF99" i="16"/>
  <c r="CG99" i="16"/>
  <c r="CH99" i="16"/>
  <c r="CI99" i="16"/>
  <c r="CJ99" i="16"/>
  <c r="CK99" i="16"/>
  <c r="CL99" i="16"/>
  <c r="CM99" i="16"/>
  <c r="CN99" i="16"/>
  <c r="CO99" i="16"/>
  <c r="CP99" i="16"/>
  <c r="CQ99" i="16"/>
  <c r="CR99" i="16"/>
  <c r="CS99" i="16"/>
  <c r="CT99" i="16"/>
  <c r="CU99" i="16"/>
  <c r="CV99" i="16"/>
  <c r="CW99" i="16"/>
  <c r="CX99" i="16"/>
  <c r="CY99" i="16"/>
  <c r="CZ99" i="16"/>
  <c r="DA99" i="16"/>
  <c r="DB99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O100" i="16"/>
  <c r="P100" i="16"/>
  <c r="Q100" i="16"/>
  <c r="R100" i="16"/>
  <c r="S100" i="16"/>
  <c r="T100" i="16"/>
  <c r="U100" i="16"/>
  <c r="V100" i="16"/>
  <c r="W100" i="16"/>
  <c r="X100" i="16"/>
  <c r="Y100" i="16"/>
  <c r="Z100" i="16"/>
  <c r="AA100" i="16"/>
  <c r="AB100" i="16"/>
  <c r="AC100" i="16"/>
  <c r="AD100" i="16"/>
  <c r="AE100" i="16"/>
  <c r="AF100" i="16"/>
  <c r="AG100" i="16"/>
  <c r="AH100" i="16"/>
  <c r="AI100" i="16"/>
  <c r="AJ100" i="16"/>
  <c r="AK100" i="16"/>
  <c r="AL100" i="16"/>
  <c r="AM100" i="16"/>
  <c r="AN100" i="16"/>
  <c r="AO100" i="16"/>
  <c r="AP100" i="16"/>
  <c r="AQ100" i="16"/>
  <c r="AR100" i="16"/>
  <c r="AS100" i="16"/>
  <c r="AT100" i="16"/>
  <c r="AU100" i="16"/>
  <c r="AV100" i="16"/>
  <c r="AW100" i="16"/>
  <c r="AX100" i="16"/>
  <c r="AY100" i="16"/>
  <c r="AZ100" i="16"/>
  <c r="BA100" i="16"/>
  <c r="BB100" i="16"/>
  <c r="BC100" i="16"/>
  <c r="BD100" i="16"/>
  <c r="BE100" i="16"/>
  <c r="BF100" i="16"/>
  <c r="BG100" i="16"/>
  <c r="BH100" i="16"/>
  <c r="BI100" i="16"/>
  <c r="BJ100" i="16"/>
  <c r="BK100" i="16"/>
  <c r="BL100" i="16"/>
  <c r="BM100" i="16"/>
  <c r="BN100" i="16"/>
  <c r="BO100" i="16"/>
  <c r="BP100" i="16"/>
  <c r="BQ100" i="16"/>
  <c r="BR100" i="16"/>
  <c r="BS100" i="16"/>
  <c r="BT100" i="16"/>
  <c r="BU100" i="16"/>
  <c r="BV100" i="16"/>
  <c r="BW100" i="16"/>
  <c r="BX100" i="16"/>
  <c r="BY100" i="16"/>
  <c r="BZ100" i="16"/>
  <c r="CA100" i="16"/>
  <c r="CB100" i="16"/>
  <c r="CC100" i="16"/>
  <c r="CD100" i="16"/>
  <c r="CE100" i="16"/>
  <c r="CF100" i="16"/>
  <c r="CG100" i="16"/>
  <c r="CH100" i="16"/>
  <c r="CI100" i="16"/>
  <c r="CJ100" i="16"/>
  <c r="CK100" i="16"/>
  <c r="CL100" i="16"/>
  <c r="CM100" i="16"/>
  <c r="CN100" i="16"/>
  <c r="CO100" i="16"/>
  <c r="CP100" i="16"/>
  <c r="CQ100" i="16"/>
  <c r="CR100" i="16"/>
  <c r="CS100" i="16"/>
  <c r="CT100" i="16"/>
  <c r="CU100" i="16"/>
  <c r="CV100" i="16"/>
  <c r="CW100" i="16"/>
  <c r="CX100" i="16"/>
  <c r="CY100" i="16"/>
  <c r="CZ100" i="16"/>
  <c r="DA100" i="16"/>
  <c r="DB100" i="16"/>
  <c r="C101" i="16"/>
  <c r="D101" i="16"/>
  <c r="E101" i="16"/>
  <c r="F101" i="16"/>
  <c r="G101" i="16"/>
  <c r="H101" i="16"/>
  <c r="I101" i="16"/>
  <c r="J101" i="16"/>
  <c r="K101" i="16"/>
  <c r="L101" i="16"/>
  <c r="M101" i="16"/>
  <c r="N101" i="16"/>
  <c r="O101" i="16"/>
  <c r="P101" i="16"/>
  <c r="Q101" i="16"/>
  <c r="R101" i="16"/>
  <c r="S101" i="16"/>
  <c r="T101" i="16"/>
  <c r="U101" i="16"/>
  <c r="V101" i="16"/>
  <c r="W101" i="16"/>
  <c r="X101" i="16"/>
  <c r="Y101" i="16"/>
  <c r="Z101" i="16"/>
  <c r="AA101" i="16"/>
  <c r="AB101" i="16"/>
  <c r="AC101" i="16"/>
  <c r="AD101" i="16"/>
  <c r="AE101" i="16"/>
  <c r="AF101" i="16"/>
  <c r="AG101" i="16"/>
  <c r="AH101" i="16"/>
  <c r="AI101" i="16"/>
  <c r="AJ101" i="16"/>
  <c r="AK101" i="16"/>
  <c r="AL101" i="16"/>
  <c r="AM101" i="16"/>
  <c r="AN101" i="16"/>
  <c r="AO101" i="16"/>
  <c r="AP101" i="16"/>
  <c r="AQ101" i="16"/>
  <c r="AR101" i="16"/>
  <c r="AS101" i="16"/>
  <c r="AT101" i="16"/>
  <c r="AU101" i="16"/>
  <c r="AV101" i="16"/>
  <c r="AW101" i="16"/>
  <c r="AX101" i="16"/>
  <c r="AY101" i="16"/>
  <c r="AZ101" i="16"/>
  <c r="BA101" i="16"/>
  <c r="BB101" i="16"/>
  <c r="BC101" i="16"/>
  <c r="BD101" i="16"/>
  <c r="BE101" i="16"/>
  <c r="BF101" i="16"/>
  <c r="BG101" i="16"/>
  <c r="BH101" i="16"/>
  <c r="BI101" i="16"/>
  <c r="BJ101" i="16"/>
  <c r="BK101" i="16"/>
  <c r="BL101" i="16"/>
  <c r="BM101" i="16"/>
  <c r="BN101" i="16"/>
  <c r="BO101" i="16"/>
  <c r="BP101" i="16"/>
  <c r="BQ101" i="16"/>
  <c r="BR101" i="16"/>
  <c r="BS101" i="16"/>
  <c r="BT101" i="16"/>
  <c r="BU101" i="16"/>
  <c r="BV101" i="16"/>
  <c r="BW101" i="16"/>
  <c r="BX101" i="16"/>
  <c r="BY101" i="16"/>
  <c r="BZ101" i="16"/>
  <c r="CA101" i="16"/>
  <c r="CB101" i="16"/>
  <c r="CC101" i="16"/>
  <c r="CD101" i="16"/>
  <c r="CE101" i="16"/>
  <c r="CF101" i="16"/>
  <c r="CG101" i="16"/>
  <c r="CH101" i="16"/>
  <c r="CI101" i="16"/>
  <c r="CJ101" i="16"/>
  <c r="CK101" i="16"/>
  <c r="CL101" i="16"/>
  <c r="CM101" i="16"/>
  <c r="CN101" i="16"/>
  <c r="CO101" i="16"/>
  <c r="CP101" i="16"/>
  <c r="CQ101" i="16"/>
  <c r="CR101" i="16"/>
  <c r="CS101" i="16"/>
  <c r="CT101" i="16"/>
  <c r="CU101" i="16"/>
  <c r="CV101" i="16"/>
  <c r="CW101" i="16"/>
  <c r="CX101" i="16"/>
  <c r="CY101" i="16"/>
  <c r="CZ101" i="16"/>
  <c r="DA101" i="16"/>
  <c r="DB101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O102" i="16"/>
  <c r="P102" i="16"/>
  <c r="Q102" i="16"/>
  <c r="R102" i="16"/>
  <c r="S102" i="16"/>
  <c r="T102" i="16"/>
  <c r="U102" i="16"/>
  <c r="V102" i="16"/>
  <c r="W102" i="16"/>
  <c r="X102" i="16"/>
  <c r="Y102" i="16"/>
  <c r="Z102" i="16"/>
  <c r="AA102" i="16"/>
  <c r="AB102" i="16"/>
  <c r="AC102" i="16"/>
  <c r="AD102" i="16"/>
  <c r="AE102" i="16"/>
  <c r="AF102" i="16"/>
  <c r="AG102" i="16"/>
  <c r="AH102" i="16"/>
  <c r="AI102" i="16"/>
  <c r="AJ102" i="16"/>
  <c r="AK102" i="16"/>
  <c r="AL102" i="16"/>
  <c r="AM102" i="16"/>
  <c r="AN102" i="16"/>
  <c r="AO102" i="16"/>
  <c r="AP102" i="16"/>
  <c r="AQ102" i="16"/>
  <c r="AR102" i="16"/>
  <c r="AS102" i="16"/>
  <c r="AT102" i="16"/>
  <c r="AU102" i="16"/>
  <c r="AV102" i="16"/>
  <c r="AW102" i="16"/>
  <c r="AX102" i="16"/>
  <c r="AY102" i="16"/>
  <c r="AZ102" i="16"/>
  <c r="BA102" i="16"/>
  <c r="BB102" i="16"/>
  <c r="BC102" i="16"/>
  <c r="BD102" i="16"/>
  <c r="BE102" i="16"/>
  <c r="BF102" i="16"/>
  <c r="BG102" i="16"/>
  <c r="BH102" i="16"/>
  <c r="BI102" i="16"/>
  <c r="BJ102" i="16"/>
  <c r="BK102" i="16"/>
  <c r="BL102" i="16"/>
  <c r="BM102" i="16"/>
  <c r="BN102" i="16"/>
  <c r="BO102" i="16"/>
  <c r="BP102" i="16"/>
  <c r="BQ102" i="16"/>
  <c r="BR102" i="16"/>
  <c r="BS102" i="16"/>
  <c r="BT102" i="16"/>
  <c r="BU102" i="16"/>
  <c r="BV102" i="16"/>
  <c r="BW102" i="16"/>
  <c r="BX102" i="16"/>
  <c r="BY102" i="16"/>
  <c r="BZ102" i="16"/>
  <c r="CA102" i="16"/>
  <c r="CB102" i="16"/>
  <c r="CC102" i="16"/>
  <c r="CD102" i="16"/>
  <c r="CE102" i="16"/>
  <c r="CF102" i="16"/>
  <c r="CG102" i="16"/>
  <c r="CH102" i="16"/>
  <c r="CI102" i="16"/>
  <c r="CJ102" i="16"/>
  <c r="CK102" i="16"/>
  <c r="CL102" i="16"/>
  <c r="CM102" i="16"/>
  <c r="CN102" i="16"/>
  <c r="CO102" i="16"/>
  <c r="CP102" i="16"/>
  <c r="CQ102" i="16"/>
  <c r="CR102" i="16"/>
  <c r="CS102" i="16"/>
  <c r="CT102" i="16"/>
  <c r="CU102" i="16"/>
  <c r="CV102" i="16"/>
  <c r="CW102" i="16"/>
  <c r="CX102" i="16"/>
  <c r="CY102" i="16"/>
  <c r="CZ102" i="16"/>
  <c r="DA102" i="16"/>
  <c r="DB102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O103" i="16"/>
  <c r="P103" i="16"/>
  <c r="Q103" i="16"/>
  <c r="R103" i="16"/>
  <c r="S103" i="16"/>
  <c r="T103" i="16"/>
  <c r="U103" i="16"/>
  <c r="V103" i="16"/>
  <c r="W103" i="16"/>
  <c r="X103" i="16"/>
  <c r="Y103" i="16"/>
  <c r="Z103" i="16"/>
  <c r="AA103" i="16"/>
  <c r="AB103" i="16"/>
  <c r="AC103" i="16"/>
  <c r="AD103" i="16"/>
  <c r="AE103" i="16"/>
  <c r="AF103" i="16"/>
  <c r="AG103" i="16"/>
  <c r="AH103" i="16"/>
  <c r="AI103" i="16"/>
  <c r="AJ103" i="16"/>
  <c r="AK103" i="16"/>
  <c r="AL103" i="16"/>
  <c r="AM103" i="16"/>
  <c r="AN103" i="16"/>
  <c r="AO103" i="16"/>
  <c r="AP103" i="16"/>
  <c r="AQ103" i="16"/>
  <c r="AR103" i="16"/>
  <c r="AS103" i="16"/>
  <c r="AT103" i="16"/>
  <c r="AU103" i="16"/>
  <c r="AV103" i="16"/>
  <c r="AW103" i="16"/>
  <c r="AX103" i="16"/>
  <c r="AY103" i="16"/>
  <c r="AZ103" i="16"/>
  <c r="BA103" i="16"/>
  <c r="BB103" i="16"/>
  <c r="BC103" i="16"/>
  <c r="BD103" i="16"/>
  <c r="BE103" i="16"/>
  <c r="BF103" i="16"/>
  <c r="BG103" i="16"/>
  <c r="BH103" i="16"/>
  <c r="BI103" i="16"/>
  <c r="BJ103" i="16"/>
  <c r="BK103" i="16"/>
  <c r="BL103" i="16"/>
  <c r="BM103" i="16"/>
  <c r="BN103" i="16"/>
  <c r="BO103" i="16"/>
  <c r="BP103" i="16"/>
  <c r="BQ103" i="16"/>
  <c r="BR103" i="16"/>
  <c r="BS103" i="16"/>
  <c r="BT103" i="16"/>
  <c r="BU103" i="16"/>
  <c r="BV103" i="16"/>
  <c r="BW103" i="16"/>
  <c r="BX103" i="16"/>
  <c r="BY103" i="16"/>
  <c r="BZ103" i="16"/>
  <c r="CA103" i="16"/>
  <c r="CB103" i="16"/>
  <c r="CC103" i="16"/>
  <c r="CD103" i="16"/>
  <c r="CE103" i="16"/>
  <c r="CF103" i="16"/>
  <c r="CG103" i="16"/>
  <c r="CH103" i="16"/>
  <c r="CI103" i="16"/>
  <c r="CJ103" i="16"/>
  <c r="CK103" i="16"/>
  <c r="CL103" i="16"/>
  <c r="CM103" i="16"/>
  <c r="CN103" i="16"/>
  <c r="CO103" i="16"/>
  <c r="CP103" i="16"/>
  <c r="CQ103" i="16"/>
  <c r="CR103" i="16"/>
  <c r="CS103" i="16"/>
  <c r="CT103" i="16"/>
  <c r="CU103" i="16"/>
  <c r="CV103" i="16"/>
  <c r="CW103" i="16"/>
  <c r="CX103" i="16"/>
  <c r="CY103" i="16"/>
  <c r="CZ103" i="16"/>
  <c r="DA103" i="16"/>
  <c r="DB103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O104" i="16"/>
  <c r="P104" i="16"/>
  <c r="Q104" i="16"/>
  <c r="R104" i="16"/>
  <c r="S104" i="16"/>
  <c r="T104" i="16"/>
  <c r="U104" i="16"/>
  <c r="V104" i="16"/>
  <c r="W104" i="16"/>
  <c r="X104" i="16"/>
  <c r="Y104" i="16"/>
  <c r="Z104" i="16"/>
  <c r="AA104" i="16"/>
  <c r="AB104" i="16"/>
  <c r="AC104" i="16"/>
  <c r="AD104" i="16"/>
  <c r="AE104" i="16"/>
  <c r="AF104" i="16"/>
  <c r="AG104" i="16"/>
  <c r="AH104" i="16"/>
  <c r="AI104" i="16"/>
  <c r="AJ104" i="16"/>
  <c r="AK104" i="16"/>
  <c r="AL104" i="16"/>
  <c r="AM104" i="16"/>
  <c r="AN104" i="16"/>
  <c r="AO104" i="16"/>
  <c r="AP104" i="16"/>
  <c r="AQ104" i="16"/>
  <c r="AR104" i="16"/>
  <c r="AS104" i="16"/>
  <c r="AT104" i="16"/>
  <c r="AU104" i="16"/>
  <c r="AV104" i="16"/>
  <c r="AW104" i="16"/>
  <c r="AX104" i="16"/>
  <c r="AY104" i="16"/>
  <c r="AZ104" i="16"/>
  <c r="BA104" i="16"/>
  <c r="BB104" i="16"/>
  <c r="BC104" i="16"/>
  <c r="BD104" i="16"/>
  <c r="BE104" i="16"/>
  <c r="BF104" i="16"/>
  <c r="BG104" i="16"/>
  <c r="BH104" i="16"/>
  <c r="BI104" i="16"/>
  <c r="BJ104" i="16"/>
  <c r="BK104" i="16"/>
  <c r="BL104" i="16"/>
  <c r="BM104" i="16"/>
  <c r="BN104" i="16"/>
  <c r="BO104" i="16"/>
  <c r="BP104" i="16"/>
  <c r="BQ104" i="16"/>
  <c r="BR104" i="16"/>
  <c r="BS104" i="16"/>
  <c r="BT104" i="16"/>
  <c r="BU104" i="16"/>
  <c r="BV104" i="16"/>
  <c r="BW104" i="16"/>
  <c r="BX104" i="16"/>
  <c r="BY104" i="16"/>
  <c r="BZ104" i="16"/>
  <c r="CA104" i="16"/>
  <c r="CB104" i="16"/>
  <c r="CC104" i="16"/>
  <c r="CD104" i="16"/>
  <c r="CE104" i="16"/>
  <c r="CF104" i="16"/>
  <c r="CG104" i="16"/>
  <c r="CH104" i="16"/>
  <c r="CI104" i="16"/>
  <c r="CJ104" i="16"/>
  <c r="CK104" i="16"/>
  <c r="CL104" i="16"/>
  <c r="CM104" i="16"/>
  <c r="CN104" i="16"/>
  <c r="CO104" i="16"/>
  <c r="CP104" i="16"/>
  <c r="CQ104" i="16"/>
  <c r="CR104" i="16"/>
  <c r="CS104" i="16"/>
  <c r="CT104" i="16"/>
  <c r="CU104" i="16"/>
  <c r="CV104" i="16"/>
  <c r="CW104" i="16"/>
  <c r="CX104" i="16"/>
  <c r="CY104" i="16"/>
  <c r="CZ104" i="16"/>
  <c r="DA104" i="16"/>
  <c r="DB104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P105" i="16"/>
  <c r="Q105" i="16"/>
  <c r="R105" i="16"/>
  <c r="S105" i="16"/>
  <c r="T105" i="16"/>
  <c r="U105" i="16"/>
  <c r="V105" i="16"/>
  <c r="W105" i="16"/>
  <c r="X105" i="16"/>
  <c r="Y105" i="16"/>
  <c r="Z105" i="16"/>
  <c r="AA105" i="16"/>
  <c r="AB105" i="16"/>
  <c r="AC105" i="16"/>
  <c r="AD105" i="16"/>
  <c r="AE105" i="16"/>
  <c r="AF105" i="16"/>
  <c r="AG105" i="16"/>
  <c r="AH105" i="16"/>
  <c r="AI105" i="16"/>
  <c r="AJ105" i="16"/>
  <c r="AK105" i="16"/>
  <c r="AL105" i="16"/>
  <c r="AM105" i="16"/>
  <c r="AN105" i="16"/>
  <c r="AO105" i="16"/>
  <c r="AP105" i="16"/>
  <c r="AQ105" i="16"/>
  <c r="AR105" i="16"/>
  <c r="AS105" i="16"/>
  <c r="AT105" i="16"/>
  <c r="AU105" i="16"/>
  <c r="AV105" i="16"/>
  <c r="AW105" i="16"/>
  <c r="AX105" i="16"/>
  <c r="AY105" i="16"/>
  <c r="AZ105" i="16"/>
  <c r="BA105" i="16"/>
  <c r="BB105" i="16"/>
  <c r="BC105" i="16"/>
  <c r="BD105" i="16"/>
  <c r="BE105" i="16"/>
  <c r="BF105" i="16"/>
  <c r="BG105" i="16"/>
  <c r="BH105" i="16"/>
  <c r="BI105" i="16"/>
  <c r="BJ105" i="16"/>
  <c r="BK105" i="16"/>
  <c r="BL105" i="16"/>
  <c r="BM105" i="16"/>
  <c r="BN105" i="16"/>
  <c r="BO105" i="16"/>
  <c r="BP105" i="16"/>
  <c r="BQ105" i="16"/>
  <c r="BR105" i="16"/>
  <c r="BS105" i="16"/>
  <c r="BT105" i="16"/>
  <c r="BU105" i="16"/>
  <c r="BV105" i="16"/>
  <c r="BW105" i="16"/>
  <c r="BX105" i="16"/>
  <c r="BY105" i="16"/>
  <c r="BZ105" i="16"/>
  <c r="CA105" i="16"/>
  <c r="CB105" i="16"/>
  <c r="CC105" i="16"/>
  <c r="CD105" i="16"/>
  <c r="CE105" i="16"/>
  <c r="CF105" i="16"/>
  <c r="CG105" i="16"/>
  <c r="CH105" i="16"/>
  <c r="CI105" i="16"/>
  <c r="CJ105" i="16"/>
  <c r="CK105" i="16"/>
  <c r="CL105" i="16"/>
  <c r="CM105" i="16"/>
  <c r="CN105" i="16"/>
  <c r="CO105" i="16"/>
  <c r="CP105" i="16"/>
  <c r="CQ105" i="16"/>
  <c r="CR105" i="16"/>
  <c r="CS105" i="16"/>
  <c r="CT105" i="16"/>
  <c r="CU105" i="16"/>
  <c r="CV105" i="16"/>
  <c r="CW105" i="16"/>
  <c r="CX105" i="16"/>
  <c r="CY105" i="16"/>
  <c r="CZ105" i="16"/>
  <c r="DA105" i="16"/>
  <c r="DB105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P106" i="16"/>
  <c r="Q106" i="16"/>
  <c r="R106" i="16"/>
  <c r="S106" i="16"/>
  <c r="T106" i="16"/>
  <c r="U106" i="16"/>
  <c r="V106" i="16"/>
  <c r="W106" i="16"/>
  <c r="X106" i="16"/>
  <c r="Y106" i="16"/>
  <c r="Z106" i="16"/>
  <c r="AA106" i="16"/>
  <c r="AB106" i="16"/>
  <c r="AC106" i="16"/>
  <c r="AD106" i="16"/>
  <c r="AE106" i="16"/>
  <c r="AF106" i="16"/>
  <c r="AG106" i="16"/>
  <c r="AH106" i="16"/>
  <c r="AI106" i="16"/>
  <c r="AJ106" i="16"/>
  <c r="AK106" i="16"/>
  <c r="AL106" i="16"/>
  <c r="AM106" i="16"/>
  <c r="AN106" i="16"/>
  <c r="AO106" i="16"/>
  <c r="AP106" i="16"/>
  <c r="AQ106" i="16"/>
  <c r="AR106" i="16"/>
  <c r="AS106" i="16"/>
  <c r="AT106" i="16"/>
  <c r="AU106" i="16"/>
  <c r="AV106" i="16"/>
  <c r="AW106" i="16"/>
  <c r="AX106" i="16"/>
  <c r="AY106" i="16"/>
  <c r="AZ106" i="16"/>
  <c r="BA106" i="16"/>
  <c r="BB106" i="16"/>
  <c r="BC106" i="16"/>
  <c r="BD106" i="16"/>
  <c r="BE106" i="16"/>
  <c r="BF106" i="16"/>
  <c r="BG106" i="16"/>
  <c r="BH106" i="16"/>
  <c r="BI106" i="16"/>
  <c r="BJ106" i="16"/>
  <c r="BK106" i="16"/>
  <c r="BL106" i="16"/>
  <c r="BM106" i="16"/>
  <c r="BN106" i="16"/>
  <c r="BO106" i="16"/>
  <c r="BP106" i="16"/>
  <c r="BQ106" i="16"/>
  <c r="BR106" i="16"/>
  <c r="BS106" i="16"/>
  <c r="BT106" i="16"/>
  <c r="BU106" i="16"/>
  <c r="BV106" i="16"/>
  <c r="BW106" i="16"/>
  <c r="BX106" i="16"/>
  <c r="BY106" i="16"/>
  <c r="BZ106" i="16"/>
  <c r="CA106" i="16"/>
  <c r="CB106" i="16"/>
  <c r="CC106" i="16"/>
  <c r="CD106" i="16"/>
  <c r="CE106" i="16"/>
  <c r="CF106" i="16"/>
  <c r="CG106" i="16"/>
  <c r="CH106" i="16"/>
  <c r="CI106" i="16"/>
  <c r="CJ106" i="16"/>
  <c r="CK106" i="16"/>
  <c r="CL106" i="16"/>
  <c r="CM106" i="16"/>
  <c r="CN106" i="16"/>
  <c r="CO106" i="16"/>
  <c r="CP106" i="16"/>
  <c r="CQ106" i="16"/>
  <c r="CR106" i="16"/>
  <c r="CS106" i="16"/>
  <c r="CT106" i="16"/>
  <c r="CU106" i="16"/>
  <c r="CV106" i="16"/>
  <c r="CW106" i="16"/>
  <c r="CX106" i="16"/>
  <c r="CY106" i="16"/>
  <c r="CZ106" i="16"/>
  <c r="DA106" i="16"/>
  <c r="DB106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O107" i="16"/>
  <c r="P107" i="16"/>
  <c r="Q107" i="16"/>
  <c r="R107" i="16"/>
  <c r="S107" i="16"/>
  <c r="T107" i="16"/>
  <c r="U107" i="16"/>
  <c r="V107" i="16"/>
  <c r="W107" i="16"/>
  <c r="X107" i="16"/>
  <c r="Y107" i="16"/>
  <c r="Z107" i="16"/>
  <c r="AA107" i="16"/>
  <c r="AB107" i="16"/>
  <c r="AC107" i="16"/>
  <c r="AD107" i="16"/>
  <c r="AE107" i="16"/>
  <c r="AF107" i="16"/>
  <c r="AG107" i="16"/>
  <c r="AH107" i="16"/>
  <c r="AI107" i="16"/>
  <c r="AJ107" i="16"/>
  <c r="AK107" i="16"/>
  <c r="AL107" i="16"/>
  <c r="AM107" i="16"/>
  <c r="AN107" i="16"/>
  <c r="AO107" i="16"/>
  <c r="AP107" i="16"/>
  <c r="AQ107" i="16"/>
  <c r="AR107" i="16"/>
  <c r="AS107" i="16"/>
  <c r="AT107" i="16"/>
  <c r="AU107" i="16"/>
  <c r="AV107" i="16"/>
  <c r="AW107" i="16"/>
  <c r="AX107" i="16"/>
  <c r="AY107" i="16"/>
  <c r="AZ107" i="16"/>
  <c r="BA107" i="16"/>
  <c r="BB107" i="16"/>
  <c r="BC107" i="16"/>
  <c r="BD107" i="16"/>
  <c r="BE107" i="16"/>
  <c r="BF107" i="16"/>
  <c r="BG107" i="16"/>
  <c r="BH107" i="16"/>
  <c r="BI107" i="16"/>
  <c r="BJ107" i="16"/>
  <c r="BK107" i="16"/>
  <c r="BL107" i="16"/>
  <c r="BM107" i="16"/>
  <c r="BN107" i="16"/>
  <c r="BO107" i="16"/>
  <c r="BP107" i="16"/>
  <c r="BQ107" i="16"/>
  <c r="BR107" i="16"/>
  <c r="BS107" i="16"/>
  <c r="BT107" i="16"/>
  <c r="BU107" i="16"/>
  <c r="BV107" i="16"/>
  <c r="BW107" i="16"/>
  <c r="BX107" i="16"/>
  <c r="BY107" i="16"/>
  <c r="BZ107" i="16"/>
  <c r="CA107" i="16"/>
  <c r="CB107" i="16"/>
  <c r="CC107" i="16"/>
  <c r="CD107" i="16"/>
  <c r="CE107" i="16"/>
  <c r="CF107" i="16"/>
  <c r="CG107" i="16"/>
  <c r="CH107" i="16"/>
  <c r="CI107" i="16"/>
  <c r="CJ107" i="16"/>
  <c r="CK107" i="16"/>
  <c r="CL107" i="16"/>
  <c r="CM107" i="16"/>
  <c r="CN107" i="16"/>
  <c r="CO107" i="16"/>
  <c r="CP107" i="16"/>
  <c r="CQ107" i="16"/>
  <c r="CR107" i="16"/>
  <c r="CS107" i="16"/>
  <c r="CT107" i="16"/>
  <c r="CU107" i="16"/>
  <c r="CV107" i="16"/>
  <c r="CW107" i="16"/>
  <c r="CX107" i="16"/>
  <c r="CY107" i="16"/>
  <c r="CZ107" i="16"/>
  <c r="DA107" i="16"/>
  <c r="DB107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O108" i="16"/>
  <c r="P108" i="16"/>
  <c r="Q108" i="16"/>
  <c r="R108" i="16"/>
  <c r="S108" i="16"/>
  <c r="T108" i="16"/>
  <c r="U108" i="16"/>
  <c r="V108" i="16"/>
  <c r="W108" i="16"/>
  <c r="X108" i="16"/>
  <c r="Y108" i="16"/>
  <c r="Z108" i="16"/>
  <c r="AA108" i="16"/>
  <c r="AB108" i="16"/>
  <c r="AC108" i="16"/>
  <c r="AD108" i="16"/>
  <c r="AE108" i="16"/>
  <c r="AF108" i="16"/>
  <c r="AG108" i="16"/>
  <c r="AH108" i="16"/>
  <c r="AI108" i="16"/>
  <c r="AJ108" i="16"/>
  <c r="AK108" i="16"/>
  <c r="AL108" i="16"/>
  <c r="AM108" i="16"/>
  <c r="AN108" i="16"/>
  <c r="AO108" i="16"/>
  <c r="AP108" i="16"/>
  <c r="AQ108" i="16"/>
  <c r="AR108" i="16"/>
  <c r="AS108" i="16"/>
  <c r="AT108" i="16"/>
  <c r="AU108" i="16"/>
  <c r="AV108" i="16"/>
  <c r="AW108" i="16"/>
  <c r="AX108" i="16"/>
  <c r="AY108" i="16"/>
  <c r="AZ108" i="16"/>
  <c r="BA108" i="16"/>
  <c r="BB108" i="16"/>
  <c r="BC108" i="16"/>
  <c r="BD108" i="16"/>
  <c r="BE108" i="16"/>
  <c r="BF108" i="16"/>
  <c r="BG108" i="16"/>
  <c r="BH108" i="16"/>
  <c r="BI108" i="16"/>
  <c r="BJ108" i="16"/>
  <c r="BK108" i="16"/>
  <c r="BL108" i="16"/>
  <c r="BM108" i="16"/>
  <c r="BN108" i="16"/>
  <c r="BO108" i="16"/>
  <c r="BP108" i="16"/>
  <c r="BQ108" i="16"/>
  <c r="BR108" i="16"/>
  <c r="BS108" i="16"/>
  <c r="BT108" i="16"/>
  <c r="BU108" i="16"/>
  <c r="BV108" i="16"/>
  <c r="BW108" i="16"/>
  <c r="BX108" i="16"/>
  <c r="BY108" i="16"/>
  <c r="BZ108" i="16"/>
  <c r="CA108" i="16"/>
  <c r="CB108" i="16"/>
  <c r="CC108" i="16"/>
  <c r="CD108" i="16"/>
  <c r="CE108" i="16"/>
  <c r="CF108" i="16"/>
  <c r="CG108" i="16"/>
  <c r="CH108" i="16"/>
  <c r="CI108" i="16"/>
  <c r="CJ108" i="16"/>
  <c r="CK108" i="16"/>
  <c r="CL108" i="16"/>
  <c r="CM108" i="16"/>
  <c r="CN108" i="16"/>
  <c r="CO108" i="16"/>
  <c r="CP108" i="16"/>
  <c r="CQ108" i="16"/>
  <c r="CR108" i="16"/>
  <c r="CS108" i="16"/>
  <c r="CT108" i="16"/>
  <c r="CU108" i="16"/>
  <c r="CV108" i="16"/>
  <c r="CW108" i="16"/>
  <c r="CX108" i="16"/>
  <c r="CY108" i="16"/>
  <c r="CZ108" i="16"/>
  <c r="DA108" i="16"/>
  <c r="DB108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O109" i="16"/>
  <c r="P109" i="16"/>
  <c r="Q109" i="16"/>
  <c r="R109" i="16"/>
  <c r="S109" i="16"/>
  <c r="T109" i="16"/>
  <c r="U109" i="16"/>
  <c r="V109" i="16"/>
  <c r="W109" i="16"/>
  <c r="X109" i="16"/>
  <c r="Y109" i="16"/>
  <c r="Z109" i="16"/>
  <c r="AA109" i="16"/>
  <c r="AB109" i="16"/>
  <c r="AC109" i="16"/>
  <c r="AD109" i="16"/>
  <c r="AE109" i="16"/>
  <c r="AF109" i="16"/>
  <c r="AG109" i="16"/>
  <c r="AH109" i="16"/>
  <c r="AI109" i="16"/>
  <c r="AJ109" i="16"/>
  <c r="AK109" i="16"/>
  <c r="AL109" i="16"/>
  <c r="AM109" i="16"/>
  <c r="AN109" i="16"/>
  <c r="AO109" i="16"/>
  <c r="AP109" i="16"/>
  <c r="AQ109" i="16"/>
  <c r="AR109" i="16"/>
  <c r="AS109" i="16"/>
  <c r="AT109" i="16"/>
  <c r="AU109" i="16"/>
  <c r="AV109" i="16"/>
  <c r="AW109" i="16"/>
  <c r="AX109" i="16"/>
  <c r="AY109" i="16"/>
  <c r="AZ109" i="16"/>
  <c r="BA109" i="16"/>
  <c r="BB109" i="16"/>
  <c r="BC109" i="16"/>
  <c r="BD109" i="16"/>
  <c r="BE109" i="16"/>
  <c r="BF109" i="16"/>
  <c r="BG109" i="16"/>
  <c r="BH109" i="16"/>
  <c r="BI109" i="16"/>
  <c r="BJ109" i="16"/>
  <c r="BK109" i="16"/>
  <c r="BL109" i="16"/>
  <c r="BM109" i="16"/>
  <c r="BN109" i="16"/>
  <c r="BO109" i="16"/>
  <c r="BP109" i="16"/>
  <c r="BQ109" i="16"/>
  <c r="BR109" i="16"/>
  <c r="BS109" i="16"/>
  <c r="BT109" i="16"/>
  <c r="BU109" i="16"/>
  <c r="BV109" i="16"/>
  <c r="BW109" i="16"/>
  <c r="BX109" i="16"/>
  <c r="BY109" i="16"/>
  <c r="BZ109" i="16"/>
  <c r="CA109" i="16"/>
  <c r="CB109" i="16"/>
  <c r="CC109" i="16"/>
  <c r="CD109" i="16"/>
  <c r="CE109" i="16"/>
  <c r="CF109" i="16"/>
  <c r="CG109" i="16"/>
  <c r="CH109" i="16"/>
  <c r="CI109" i="16"/>
  <c r="CJ109" i="16"/>
  <c r="CK109" i="16"/>
  <c r="CL109" i="16"/>
  <c r="CM109" i="16"/>
  <c r="CN109" i="16"/>
  <c r="CO109" i="16"/>
  <c r="CP109" i="16"/>
  <c r="CQ109" i="16"/>
  <c r="CR109" i="16"/>
  <c r="CS109" i="16"/>
  <c r="CT109" i="16"/>
  <c r="CU109" i="16"/>
  <c r="CV109" i="16"/>
  <c r="CW109" i="16"/>
  <c r="CX109" i="16"/>
  <c r="CY109" i="16"/>
  <c r="CZ109" i="16"/>
  <c r="DA109" i="16"/>
  <c r="DB109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P110" i="16"/>
  <c r="Q110" i="16"/>
  <c r="R110" i="16"/>
  <c r="S110" i="16"/>
  <c r="T110" i="16"/>
  <c r="U110" i="16"/>
  <c r="V110" i="16"/>
  <c r="W110" i="16"/>
  <c r="X110" i="16"/>
  <c r="Y110" i="16"/>
  <c r="Z110" i="16"/>
  <c r="AA110" i="16"/>
  <c r="AB110" i="16"/>
  <c r="AC110" i="16"/>
  <c r="AD110" i="16"/>
  <c r="AE110" i="16"/>
  <c r="AF110" i="16"/>
  <c r="AG110" i="16"/>
  <c r="AH110" i="16"/>
  <c r="AI110" i="16"/>
  <c r="AJ110" i="16"/>
  <c r="AK110" i="16"/>
  <c r="AL110" i="16"/>
  <c r="AM110" i="16"/>
  <c r="AN110" i="16"/>
  <c r="AO110" i="16"/>
  <c r="AP110" i="16"/>
  <c r="AQ110" i="16"/>
  <c r="AR110" i="16"/>
  <c r="AS110" i="16"/>
  <c r="AT110" i="16"/>
  <c r="AU110" i="16"/>
  <c r="AV110" i="16"/>
  <c r="AW110" i="16"/>
  <c r="AX110" i="16"/>
  <c r="AY110" i="16"/>
  <c r="AZ110" i="16"/>
  <c r="BA110" i="16"/>
  <c r="BB110" i="16"/>
  <c r="BC110" i="16"/>
  <c r="BD110" i="16"/>
  <c r="BE110" i="16"/>
  <c r="BF110" i="16"/>
  <c r="BG110" i="16"/>
  <c r="BH110" i="16"/>
  <c r="BI110" i="16"/>
  <c r="BJ110" i="16"/>
  <c r="BK110" i="16"/>
  <c r="BL110" i="16"/>
  <c r="BM110" i="16"/>
  <c r="BN110" i="16"/>
  <c r="BO110" i="16"/>
  <c r="BP110" i="16"/>
  <c r="BQ110" i="16"/>
  <c r="BR110" i="16"/>
  <c r="BS110" i="16"/>
  <c r="BT110" i="16"/>
  <c r="BU110" i="16"/>
  <c r="BV110" i="16"/>
  <c r="BW110" i="16"/>
  <c r="BX110" i="16"/>
  <c r="BY110" i="16"/>
  <c r="BZ110" i="16"/>
  <c r="CA110" i="16"/>
  <c r="CB110" i="16"/>
  <c r="CC110" i="16"/>
  <c r="CD110" i="16"/>
  <c r="CE110" i="16"/>
  <c r="CF110" i="16"/>
  <c r="CG110" i="16"/>
  <c r="CH110" i="16"/>
  <c r="CI110" i="16"/>
  <c r="CJ110" i="16"/>
  <c r="CK110" i="16"/>
  <c r="CL110" i="16"/>
  <c r="CM110" i="16"/>
  <c r="CN110" i="16"/>
  <c r="CO110" i="16"/>
  <c r="CP110" i="16"/>
  <c r="CQ110" i="16"/>
  <c r="CR110" i="16"/>
  <c r="CS110" i="16"/>
  <c r="CT110" i="16"/>
  <c r="CU110" i="16"/>
  <c r="CV110" i="16"/>
  <c r="CW110" i="16"/>
  <c r="CX110" i="16"/>
  <c r="CY110" i="16"/>
  <c r="CZ110" i="16"/>
  <c r="DA110" i="16"/>
  <c r="DB110" i="16"/>
  <c r="DF7" i="16"/>
  <c r="DF8" i="16"/>
  <c r="DF9" i="16"/>
  <c r="DF10" i="16"/>
  <c r="DF11" i="16"/>
  <c r="DF12" i="16"/>
  <c r="DF13" i="16"/>
  <c r="DF14" i="16"/>
  <c r="DF15" i="16"/>
  <c r="DF16" i="16"/>
  <c r="DF17" i="16"/>
  <c r="DF18" i="16"/>
  <c r="DF19" i="16"/>
  <c r="DF20" i="16"/>
  <c r="DF21" i="16"/>
  <c r="DF22" i="16"/>
  <c r="DF23" i="16"/>
  <c r="DF24" i="16"/>
  <c r="DF25" i="16"/>
  <c r="DF26" i="16"/>
  <c r="DF27" i="16"/>
  <c r="DF28" i="16"/>
  <c r="DF29" i="16"/>
  <c r="DF30" i="16"/>
  <c r="DF31" i="16"/>
  <c r="DF32" i="16"/>
  <c r="DF33" i="16"/>
  <c r="DF34" i="16"/>
  <c r="DF35" i="16"/>
  <c r="DF36" i="16"/>
  <c r="DF37" i="16"/>
  <c r="DF38" i="16"/>
  <c r="DF39" i="16"/>
  <c r="DF40" i="16"/>
  <c r="DF41" i="16"/>
  <c r="DF42" i="16"/>
  <c r="DF43" i="16"/>
  <c r="DF44" i="16"/>
  <c r="DF45" i="16"/>
  <c r="DF46" i="16"/>
  <c r="DF47" i="16"/>
  <c r="DF48" i="16"/>
  <c r="DF49" i="16"/>
  <c r="DF50" i="16"/>
  <c r="DF51" i="16"/>
  <c r="DF52" i="16"/>
  <c r="DF53" i="16"/>
  <c r="DF54" i="16"/>
  <c r="DF55" i="16"/>
  <c r="DF56" i="16"/>
  <c r="DF57" i="16"/>
  <c r="DF58" i="16"/>
  <c r="DF59" i="16"/>
  <c r="DF60" i="16"/>
  <c r="DF61" i="16"/>
  <c r="DF62" i="16"/>
  <c r="DF63" i="16"/>
  <c r="DF64" i="16"/>
  <c r="DF65" i="16"/>
  <c r="DF66" i="16"/>
  <c r="DF67" i="16"/>
  <c r="DF68" i="16"/>
  <c r="DF69" i="16"/>
  <c r="DF70" i="16"/>
  <c r="DF71" i="16"/>
  <c r="DF72" i="16"/>
  <c r="DF73" i="16"/>
  <c r="DF74" i="16"/>
  <c r="DF75" i="16"/>
  <c r="DF76" i="16"/>
  <c r="DF77" i="16"/>
  <c r="DF78" i="16"/>
  <c r="DF79" i="16"/>
  <c r="DF80" i="16"/>
  <c r="DF81" i="16"/>
  <c r="DF82" i="16"/>
  <c r="DF83" i="16"/>
  <c r="DF84" i="16"/>
  <c r="DF85" i="16"/>
  <c r="DF86" i="16"/>
  <c r="DF87" i="16"/>
  <c r="DF88" i="16"/>
  <c r="DF89" i="16"/>
  <c r="DF90" i="16"/>
  <c r="DF91" i="16"/>
  <c r="DF92" i="16"/>
  <c r="DF93" i="16"/>
  <c r="DF94" i="16"/>
  <c r="DF95" i="16"/>
  <c r="DF96" i="16"/>
  <c r="DF97" i="16"/>
  <c r="DF98" i="16"/>
  <c r="DF99" i="16"/>
  <c r="DF100" i="16"/>
  <c r="DF101" i="16"/>
  <c r="DF102" i="16"/>
  <c r="DF103" i="16"/>
  <c r="DF104" i="16"/>
  <c r="DF105" i="16"/>
  <c r="DF106" i="16"/>
  <c r="DF107" i="16"/>
  <c r="DF108" i="16"/>
  <c r="DF109" i="16"/>
  <c r="DF110" i="16"/>
  <c r="DG7" i="16"/>
  <c r="DG8" i="16"/>
  <c r="DG9" i="16"/>
  <c r="DG10" i="16"/>
  <c r="DG11" i="16"/>
  <c r="DG12" i="16"/>
  <c r="DG13" i="16"/>
  <c r="DG14" i="16"/>
  <c r="DG15" i="16"/>
  <c r="DG16" i="16"/>
  <c r="DG17" i="16"/>
  <c r="DG18" i="16"/>
  <c r="DG19" i="16"/>
  <c r="DG20" i="16"/>
  <c r="DG21" i="16"/>
  <c r="DG22" i="16"/>
  <c r="DG23" i="16"/>
  <c r="DG24" i="16"/>
  <c r="DG25" i="16"/>
  <c r="DG26" i="16"/>
  <c r="DG27" i="16"/>
  <c r="DG28" i="16"/>
  <c r="DG29" i="16"/>
  <c r="DG30" i="16"/>
  <c r="DG31" i="16"/>
  <c r="DG32" i="16"/>
  <c r="DG33" i="16"/>
  <c r="DG34" i="16"/>
  <c r="DG35" i="16"/>
  <c r="DG36" i="16"/>
  <c r="DG37" i="16"/>
  <c r="DG38" i="16"/>
  <c r="DG39" i="16"/>
  <c r="DG40" i="16"/>
  <c r="DG41" i="16"/>
  <c r="DG42" i="16"/>
  <c r="DG43" i="16"/>
  <c r="DG44" i="16"/>
  <c r="DG45" i="16"/>
  <c r="DG46" i="16"/>
  <c r="DG47" i="16"/>
  <c r="DG48" i="16"/>
  <c r="DG49" i="16"/>
  <c r="DG50" i="16"/>
  <c r="DG51" i="16"/>
  <c r="DG52" i="16"/>
  <c r="DG53" i="16"/>
  <c r="DG54" i="16"/>
  <c r="DG55" i="16"/>
  <c r="DG56" i="16"/>
  <c r="DG57" i="16"/>
  <c r="DG58" i="16"/>
  <c r="DG59" i="16"/>
  <c r="DG60" i="16"/>
  <c r="DG61" i="16"/>
  <c r="DG62" i="16"/>
  <c r="DG63" i="16"/>
  <c r="DG64" i="16"/>
  <c r="DG65" i="16"/>
  <c r="DG66" i="16"/>
  <c r="DG67" i="16"/>
  <c r="DG68" i="16"/>
  <c r="DG69" i="16"/>
  <c r="DG70" i="16"/>
  <c r="DG71" i="16"/>
  <c r="DG72" i="16"/>
  <c r="DG73" i="16"/>
  <c r="DG74" i="16"/>
  <c r="DG75" i="16"/>
  <c r="DG76" i="16"/>
  <c r="DG77" i="16"/>
  <c r="DG78" i="16"/>
  <c r="DG79" i="16"/>
  <c r="DG80" i="16"/>
  <c r="DG81" i="16"/>
  <c r="DG82" i="16"/>
  <c r="DG83" i="16"/>
  <c r="DG84" i="16"/>
  <c r="DG85" i="16"/>
  <c r="DG86" i="16"/>
  <c r="DG87" i="16"/>
  <c r="DG88" i="16"/>
  <c r="DG89" i="16"/>
  <c r="DG90" i="16"/>
  <c r="DG91" i="16"/>
  <c r="DG92" i="16"/>
  <c r="DG93" i="16"/>
  <c r="DG94" i="16"/>
  <c r="DG95" i="16"/>
  <c r="DG96" i="16"/>
  <c r="DG97" i="16"/>
  <c r="DG98" i="16"/>
  <c r="DG99" i="16"/>
  <c r="DG100" i="16"/>
  <c r="DG101" i="16"/>
  <c r="DG102" i="16"/>
  <c r="DG103" i="16"/>
  <c r="DG104" i="16"/>
  <c r="DG105" i="16"/>
  <c r="DG106" i="16"/>
  <c r="DG107" i="16"/>
  <c r="DG108" i="16"/>
  <c r="DG109" i="16"/>
  <c r="DG110" i="16"/>
  <c r="DC7" i="16"/>
  <c r="DC8" i="16"/>
  <c r="DC9" i="16"/>
  <c r="DC10" i="16"/>
  <c r="DC11" i="16"/>
  <c r="DC12" i="16"/>
  <c r="DC13" i="16"/>
  <c r="DC14" i="16"/>
  <c r="DC15" i="16"/>
  <c r="DC16" i="16"/>
  <c r="DC17" i="16"/>
  <c r="DC18" i="16"/>
  <c r="DC19" i="16"/>
  <c r="DC20" i="16"/>
  <c r="DC21" i="16"/>
  <c r="DC22" i="16"/>
  <c r="DC23" i="16"/>
  <c r="DC24" i="16"/>
  <c r="DC25" i="16"/>
  <c r="DC26" i="16"/>
  <c r="DC27" i="16"/>
  <c r="DC28" i="16"/>
  <c r="DC29" i="16"/>
  <c r="DC30" i="16"/>
  <c r="DC31" i="16"/>
  <c r="DC32" i="16"/>
  <c r="DC33" i="16"/>
  <c r="DC34" i="16"/>
  <c r="DC35" i="16"/>
  <c r="DC36" i="16"/>
  <c r="DC37" i="16"/>
  <c r="DC38" i="16"/>
  <c r="DC39" i="16"/>
  <c r="DC40" i="16"/>
  <c r="DC41" i="16"/>
  <c r="DC42" i="16"/>
  <c r="DC43" i="16"/>
  <c r="DC44" i="16"/>
  <c r="DC45" i="16"/>
  <c r="DC46" i="16"/>
  <c r="DC47" i="16"/>
  <c r="DC48" i="16"/>
  <c r="DC49" i="16"/>
  <c r="DC50" i="16"/>
  <c r="DC51" i="16"/>
  <c r="DC52" i="16"/>
  <c r="DC53" i="16"/>
  <c r="DC54" i="16"/>
  <c r="DC55" i="16"/>
  <c r="DC56" i="16"/>
  <c r="DC57" i="16"/>
  <c r="DC58" i="16"/>
  <c r="DC59" i="16"/>
  <c r="DC60" i="16"/>
  <c r="DC61" i="16"/>
  <c r="DC62" i="16"/>
  <c r="DC63" i="16"/>
  <c r="DC64" i="16"/>
  <c r="DC65" i="16"/>
  <c r="DC66" i="16"/>
  <c r="DC67" i="16"/>
  <c r="DC68" i="16"/>
  <c r="DC69" i="16"/>
  <c r="DC70" i="16"/>
  <c r="DC71" i="16"/>
  <c r="DC72" i="16"/>
  <c r="DC73" i="16"/>
  <c r="DC74" i="16"/>
  <c r="DC75" i="16"/>
  <c r="DC76" i="16"/>
  <c r="DC77" i="16"/>
  <c r="DC78" i="16"/>
  <c r="DC79" i="16"/>
  <c r="DC80" i="16"/>
  <c r="DC81" i="16"/>
  <c r="DC82" i="16"/>
  <c r="DC83" i="16"/>
  <c r="DC84" i="16"/>
  <c r="DC85" i="16"/>
  <c r="DC86" i="16"/>
  <c r="DC87" i="16"/>
  <c r="DC88" i="16"/>
  <c r="DC89" i="16"/>
  <c r="DC90" i="16"/>
  <c r="DC91" i="16"/>
  <c r="DC92" i="16"/>
  <c r="DC93" i="16"/>
  <c r="DC94" i="16"/>
  <c r="DC95" i="16"/>
  <c r="DC96" i="16"/>
  <c r="DC97" i="16"/>
  <c r="DC98" i="16"/>
  <c r="DC99" i="16"/>
  <c r="DC100" i="16"/>
  <c r="DC101" i="16"/>
  <c r="DC102" i="16"/>
  <c r="DC103" i="16"/>
  <c r="DC104" i="16"/>
  <c r="DC105" i="16"/>
  <c r="DC106" i="16"/>
  <c r="DC107" i="16"/>
  <c r="DC108" i="16"/>
  <c r="DC109" i="16"/>
  <c r="DC110" i="16"/>
  <c r="DE7" i="16"/>
  <c r="DE8" i="16"/>
  <c r="DE9" i="16"/>
  <c r="DE10" i="16"/>
  <c r="DE11" i="16"/>
  <c r="DE12" i="16"/>
  <c r="DE13" i="16"/>
  <c r="DE14" i="16"/>
  <c r="DE15" i="16"/>
  <c r="DE16" i="16"/>
  <c r="DE17" i="16"/>
  <c r="DE18" i="16"/>
  <c r="DE19" i="16"/>
  <c r="DE20" i="16"/>
  <c r="DE21" i="16"/>
  <c r="DE22" i="16"/>
  <c r="DE23" i="16"/>
  <c r="DE24" i="16"/>
  <c r="DE25" i="16"/>
  <c r="DE26" i="16"/>
  <c r="DE27" i="16"/>
  <c r="DE28" i="16"/>
  <c r="DE29" i="16"/>
  <c r="DE30" i="16"/>
  <c r="DE31" i="16"/>
  <c r="DE32" i="16"/>
  <c r="DE33" i="16"/>
  <c r="DE34" i="16"/>
  <c r="DE35" i="16"/>
  <c r="DE36" i="16"/>
  <c r="DE37" i="16"/>
  <c r="DE38" i="16"/>
  <c r="DE39" i="16"/>
  <c r="DE40" i="16"/>
  <c r="DE41" i="16"/>
  <c r="DE42" i="16"/>
  <c r="DE43" i="16"/>
  <c r="DE44" i="16"/>
  <c r="DE45" i="16"/>
  <c r="DE46" i="16"/>
  <c r="DE47" i="16"/>
  <c r="DE48" i="16"/>
  <c r="DE49" i="16"/>
  <c r="DE50" i="16"/>
  <c r="DE51" i="16"/>
  <c r="DE52" i="16"/>
  <c r="DE53" i="16"/>
  <c r="DE54" i="16"/>
  <c r="DE55" i="16"/>
  <c r="DE56" i="16"/>
  <c r="DE57" i="16"/>
  <c r="DE58" i="16"/>
  <c r="DE59" i="16"/>
  <c r="DE60" i="16"/>
  <c r="DE61" i="16"/>
  <c r="DE62" i="16"/>
  <c r="DE63" i="16"/>
  <c r="DE64" i="16"/>
  <c r="DE65" i="16"/>
  <c r="DE66" i="16"/>
  <c r="DE67" i="16"/>
  <c r="DE68" i="16"/>
  <c r="DE69" i="16"/>
  <c r="DE70" i="16"/>
  <c r="DE71" i="16"/>
  <c r="DE72" i="16"/>
  <c r="DE73" i="16"/>
  <c r="DE74" i="16"/>
  <c r="DE75" i="16"/>
  <c r="DE76" i="16"/>
  <c r="DE77" i="16"/>
  <c r="DE78" i="16"/>
  <c r="DE79" i="16"/>
  <c r="DE80" i="16"/>
  <c r="DE81" i="16"/>
  <c r="DE82" i="16"/>
  <c r="DE83" i="16"/>
  <c r="DE84" i="16"/>
  <c r="DE85" i="16"/>
  <c r="DE86" i="16"/>
  <c r="DE87" i="16"/>
  <c r="DE88" i="16"/>
  <c r="DE89" i="16"/>
  <c r="DE90" i="16"/>
  <c r="DE91" i="16"/>
  <c r="DE92" i="16"/>
  <c r="DE93" i="16"/>
  <c r="DE94" i="16"/>
  <c r="DE95" i="16"/>
  <c r="DE96" i="16"/>
  <c r="DE97" i="16"/>
  <c r="DE98" i="16"/>
  <c r="DE99" i="16"/>
  <c r="DE100" i="16"/>
  <c r="DE101" i="16"/>
  <c r="DE102" i="16"/>
  <c r="DE103" i="16"/>
  <c r="DE104" i="16"/>
  <c r="DE105" i="16"/>
  <c r="DE106" i="16"/>
  <c r="DE107" i="16"/>
  <c r="DE108" i="16"/>
  <c r="DE109" i="16"/>
  <c r="DE110" i="16"/>
  <c r="DI7" i="16"/>
  <c r="DI8" i="16"/>
  <c r="DI9" i="16"/>
  <c r="DI10" i="16"/>
  <c r="DI11" i="16"/>
  <c r="DI12" i="16"/>
  <c r="DI13" i="16"/>
  <c r="DI14" i="16"/>
  <c r="DI15" i="16"/>
  <c r="DI16" i="16"/>
  <c r="DI17" i="16"/>
  <c r="DI18" i="16"/>
  <c r="DI19" i="16"/>
  <c r="DI20" i="16"/>
  <c r="DI21" i="16"/>
  <c r="DI22" i="16"/>
  <c r="DI23" i="16"/>
  <c r="DI24" i="16"/>
  <c r="DI25" i="16"/>
  <c r="DI26" i="16"/>
  <c r="DI27" i="16"/>
  <c r="DI28" i="16"/>
  <c r="DI29" i="16"/>
  <c r="DI30" i="16"/>
  <c r="DI31" i="16"/>
  <c r="DI32" i="16"/>
  <c r="DI33" i="16"/>
  <c r="DI34" i="16"/>
  <c r="DI35" i="16"/>
  <c r="DI36" i="16"/>
  <c r="DI37" i="16"/>
  <c r="DI38" i="16"/>
  <c r="DI39" i="16"/>
  <c r="DI40" i="16"/>
  <c r="DI41" i="16"/>
  <c r="DI42" i="16"/>
  <c r="DI43" i="16"/>
  <c r="DI44" i="16"/>
  <c r="DI45" i="16"/>
  <c r="DI46" i="16"/>
  <c r="DI47" i="16"/>
  <c r="DI48" i="16"/>
  <c r="DI49" i="16"/>
  <c r="DI50" i="16"/>
  <c r="DI51" i="16"/>
  <c r="DI52" i="16"/>
  <c r="DI53" i="16"/>
  <c r="DI54" i="16"/>
  <c r="DI55" i="16"/>
  <c r="DI56" i="16"/>
  <c r="DI57" i="16"/>
  <c r="DI58" i="16"/>
  <c r="DI59" i="16"/>
  <c r="DI60" i="16"/>
  <c r="DI61" i="16"/>
  <c r="DI62" i="16"/>
  <c r="DI63" i="16"/>
  <c r="DI64" i="16"/>
  <c r="DI65" i="16"/>
  <c r="DI66" i="16"/>
  <c r="DI67" i="16"/>
  <c r="DI68" i="16"/>
  <c r="DI69" i="16"/>
  <c r="DI70" i="16"/>
  <c r="DI71" i="16"/>
  <c r="DI72" i="16"/>
  <c r="DI73" i="16"/>
  <c r="DI74" i="16"/>
  <c r="DI75" i="16"/>
  <c r="DI76" i="16"/>
  <c r="DI77" i="16"/>
  <c r="DI78" i="16"/>
  <c r="DI79" i="16"/>
  <c r="DI80" i="16"/>
  <c r="DI81" i="16"/>
  <c r="DI82" i="16"/>
  <c r="DI83" i="16"/>
  <c r="DI84" i="16"/>
  <c r="DI85" i="16"/>
  <c r="DI86" i="16"/>
  <c r="DI87" i="16"/>
  <c r="DI88" i="16"/>
  <c r="DI89" i="16"/>
  <c r="DI90" i="16"/>
  <c r="DI91" i="16"/>
  <c r="DI92" i="16"/>
  <c r="DI93" i="16"/>
  <c r="DI94" i="16"/>
  <c r="DI95" i="16"/>
  <c r="DI96" i="16"/>
  <c r="DI97" i="16"/>
  <c r="DI98" i="16"/>
  <c r="DI99" i="16"/>
  <c r="DI100" i="16"/>
  <c r="DI101" i="16"/>
  <c r="DI102" i="16"/>
  <c r="DI103" i="16"/>
  <c r="DI104" i="16"/>
  <c r="DI105" i="16"/>
  <c r="DI106" i="16"/>
  <c r="DI107" i="16"/>
  <c r="DI108" i="16"/>
  <c r="DI109" i="16"/>
  <c r="DI110" i="16"/>
  <c r="DH7" i="16"/>
  <c r="DH8" i="16"/>
  <c r="DH9" i="16"/>
  <c r="DH10" i="16"/>
  <c r="DH11" i="16"/>
  <c r="DH12" i="16"/>
  <c r="DH13" i="16"/>
  <c r="DH14" i="16"/>
  <c r="DH15" i="16"/>
  <c r="DH16" i="16"/>
  <c r="DH17" i="16"/>
  <c r="DH18" i="16"/>
  <c r="DH19" i="16"/>
  <c r="DH20" i="16"/>
  <c r="DH21" i="16"/>
  <c r="DH22" i="16"/>
  <c r="DH23" i="16"/>
  <c r="DH24" i="16"/>
  <c r="DH25" i="16"/>
  <c r="DH26" i="16"/>
  <c r="DH27" i="16"/>
  <c r="DH28" i="16"/>
  <c r="DH29" i="16"/>
  <c r="DH30" i="16"/>
  <c r="DH31" i="16"/>
  <c r="DH32" i="16"/>
  <c r="DH33" i="16"/>
  <c r="DH34" i="16"/>
  <c r="DH35" i="16"/>
  <c r="DH36" i="16"/>
  <c r="DH37" i="16"/>
  <c r="DH38" i="16"/>
  <c r="DH39" i="16"/>
  <c r="DH40" i="16"/>
  <c r="DH41" i="16"/>
  <c r="DH42" i="16"/>
  <c r="DH43" i="16"/>
  <c r="DH44" i="16"/>
  <c r="DH45" i="16"/>
  <c r="DH46" i="16"/>
  <c r="DH47" i="16"/>
  <c r="DH48" i="16"/>
  <c r="DH49" i="16"/>
  <c r="DH50" i="16"/>
  <c r="DH51" i="16"/>
  <c r="DH52" i="16"/>
  <c r="DH53" i="16"/>
  <c r="DH54" i="16"/>
  <c r="DH55" i="16"/>
  <c r="DH56" i="16"/>
  <c r="DH57" i="16"/>
  <c r="DH58" i="16"/>
  <c r="DH59" i="16"/>
  <c r="DH60" i="16"/>
  <c r="DH61" i="16"/>
  <c r="DH62" i="16"/>
  <c r="DH63" i="16"/>
  <c r="DH64" i="16"/>
  <c r="DH65" i="16"/>
  <c r="DH66" i="16"/>
  <c r="DH67" i="16"/>
  <c r="DH68" i="16"/>
  <c r="DH69" i="16"/>
  <c r="DH70" i="16"/>
  <c r="DH71" i="16"/>
  <c r="DH72" i="16"/>
  <c r="DH73" i="16"/>
  <c r="DH74" i="16"/>
  <c r="DH75" i="16"/>
  <c r="DH76" i="16"/>
  <c r="DH77" i="16"/>
  <c r="DH78" i="16"/>
  <c r="DH79" i="16"/>
  <c r="DH80" i="16"/>
  <c r="DH81" i="16"/>
  <c r="DH82" i="16"/>
  <c r="DH83" i="16"/>
  <c r="DH84" i="16"/>
  <c r="DH85" i="16"/>
  <c r="DH86" i="16"/>
  <c r="DH87" i="16"/>
  <c r="DH88" i="16"/>
  <c r="DH89" i="16"/>
  <c r="DH90" i="16"/>
  <c r="DH91" i="16"/>
  <c r="DH92" i="16"/>
  <c r="DH93" i="16"/>
  <c r="DH94" i="16"/>
  <c r="DH95" i="16"/>
  <c r="DH96" i="16"/>
  <c r="DH97" i="16"/>
  <c r="DH98" i="16"/>
  <c r="DH99" i="16"/>
  <c r="DH100" i="16"/>
  <c r="DH101" i="16"/>
  <c r="DH102" i="16"/>
  <c r="DH103" i="16"/>
  <c r="DH104" i="16"/>
  <c r="DH105" i="16"/>
  <c r="DH106" i="16"/>
  <c r="DH107" i="16"/>
  <c r="DH108" i="16"/>
  <c r="DH109" i="16"/>
  <c r="DH110" i="16"/>
  <c r="DJ7" i="16"/>
  <c r="DJ8" i="16"/>
  <c r="DJ9" i="16"/>
  <c r="DJ10" i="16"/>
  <c r="DJ11" i="16"/>
  <c r="DJ12" i="16"/>
  <c r="DJ13" i="16"/>
  <c r="DJ14" i="16"/>
  <c r="DJ15" i="16"/>
  <c r="DJ16" i="16"/>
  <c r="DJ17" i="16"/>
  <c r="DJ18" i="16"/>
  <c r="DJ19" i="16"/>
  <c r="DJ20" i="16"/>
  <c r="DJ21" i="16"/>
  <c r="DJ22" i="16"/>
  <c r="DJ23" i="16"/>
  <c r="DJ24" i="16"/>
  <c r="DJ25" i="16"/>
  <c r="DJ26" i="16"/>
  <c r="DJ27" i="16"/>
  <c r="DJ28" i="16"/>
  <c r="DJ29" i="16"/>
  <c r="DJ30" i="16"/>
  <c r="DJ31" i="16"/>
  <c r="DJ32" i="16"/>
  <c r="DJ33" i="16"/>
  <c r="DJ34" i="16"/>
  <c r="DJ35" i="16"/>
  <c r="DJ36" i="16"/>
  <c r="DJ37" i="16"/>
  <c r="DJ38" i="16"/>
  <c r="DJ39" i="16"/>
  <c r="DJ40" i="16"/>
  <c r="DJ41" i="16"/>
  <c r="DJ42" i="16"/>
  <c r="DJ43" i="16"/>
  <c r="DJ44" i="16"/>
  <c r="DJ45" i="16"/>
  <c r="DJ46" i="16"/>
  <c r="DJ47" i="16"/>
  <c r="DJ48" i="16"/>
  <c r="DJ49" i="16"/>
  <c r="DJ50" i="16"/>
  <c r="DJ51" i="16"/>
  <c r="DJ52" i="16"/>
  <c r="DJ53" i="16"/>
  <c r="DJ54" i="16"/>
  <c r="DJ55" i="16"/>
  <c r="DJ56" i="16"/>
  <c r="DJ57" i="16"/>
  <c r="DJ58" i="16"/>
  <c r="DJ59" i="16"/>
  <c r="DJ60" i="16"/>
  <c r="DJ61" i="16"/>
  <c r="DJ62" i="16"/>
  <c r="DJ63" i="16"/>
  <c r="DJ64" i="16"/>
  <c r="DJ65" i="16"/>
  <c r="DJ66" i="16"/>
  <c r="DJ67" i="16"/>
  <c r="DJ68" i="16"/>
  <c r="DJ69" i="16"/>
  <c r="DJ70" i="16"/>
  <c r="DJ71" i="16"/>
  <c r="DJ72" i="16"/>
  <c r="DJ73" i="16"/>
  <c r="DJ74" i="16"/>
  <c r="DJ75" i="16"/>
  <c r="DJ76" i="16"/>
  <c r="DJ77" i="16"/>
  <c r="DJ78" i="16"/>
  <c r="DJ79" i="16"/>
  <c r="DJ80" i="16"/>
  <c r="DJ81" i="16"/>
  <c r="DJ82" i="16"/>
  <c r="DJ83" i="16"/>
  <c r="DJ84" i="16"/>
  <c r="DJ85" i="16"/>
  <c r="DJ86" i="16"/>
  <c r="DJ87" i="16"/>
  <c r="DJ88" i="16"/>
  <c r="DJ89" i="16"/>
  <c r="DJ90" i="16"/>
  <c r="DJ91" i="16"/>
  <c r="DJ92" i="16"/>
  <c r="DJ93" i="16"/>
  <c r="DJ94" i="16"/>
  <c r="DJ95" i="16"/>
  <c r="DJ96" i="16"/>
  <c r="DJ97" i="16"/>
  <c r="DJ98" i="16"/>
  <c r="DJ99" i="16"/>
  <c r="DJ100" i="16"/>
  <c r="DJ101" i="16"/>
  <c r="DJ102" i="16"/>
  <c r="DJ103" i="16"/>
  <c r="DJ104" i="16"/>
  <c r="DJ105" i="16"/>
  <c r="DJ106" i="16"/>
  <c r="DJ107" i="16"/>
  <c r="DJ108" i="16"/>
  <c r="DJ109" i="16"/>
  <c r="DJ110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O118" i="16"/>
  <c r="P118" i="16"/>
  <c r="Q118" i="16"/>
  <c r="R118" i="16"/>
  <c r="S118" i="16"/>
  <c r="T118" i="16"/>
  <c r="U118" i="16"/>
  <c r="V118" i="16"/>
  <c r="W118" i="16"/>
  <c r="X118" i="16"/>
  <c r="Y118" i="16"/>
  <c r="Z118" i="16"/>
  <c r="AA118" i="16"/>
  <c r="AB118" i="16"/>
  <c r="AC118" i="16"/>
  <c r="AD118" i="16"/>
  <c r="AE118" i="16"/>
  <c r="AF118" i="16"/>
  <c r="AG118" i="16"/>
  <c r="AH118" i="16"/>
  <c r="AI118" i="16"/>
  <c r="AJ118" i="16"/>
  <c r="AK118" i="16"/>
  <c r="AL118" i="16"/>
  <c r="AM118" i="16"/>
  <c r="AN118" i="16"/>
  <c r="AO118" i="16"/>
  <c r="AP118" i="16"/>
  <c r="AQ118" i="16"/>
  <c r="AR118" i="16"/>
  <c r="AS118" i="16"/>
  <c r="AT118" i="16"/>
  <c r="AU118" i="16"/>
  <c r="AV118" i="16"/>
  <c r="AW118" i="16"/>
  <c r="AX118" i="16"/>
  <c r="AY118" i="16"/>
  <c r="AZ118" i="16"/>
  <c r="BA118" i="16"/>
  <c r="BB118" i="16"/>
  <c r="BC118" i="16"/>
  <c r="BD118" i="16"/>
  <c r="BE118" i="16"/>
  <c r="BF118" i="16"/>
  <c r="BG118" i="16"/>
  <c r="BH118" i="16"/>
  <c r="BI118" i="16"/>
  <c r="BJ118" i="16"/>
  <c r="BK118" i="16"/>
  <c r="BL118" i="16"/>
  <c r="BM118" i="16"/>
  <c r="BN118" i="16"/>
  <c r="BO118" i="16"/>
  <c r="BP118" i="16"/>
  <c r="BQ118" i="16"/>
  <c r="BR118" i="16"/>
  <c r="BS118" i="16"/>
  <c r="BT118" i="16"/>
  <c r="BU118" i="16"/>
  <c r="BV118" i="16"/>
  <c r="BW118" i="16"/>
  <c r="BX118" i="16"/>
  <c r="BY118" i="16"/>
  <c r="BZ118" i="16"/>
  <c r="CA118" i="16"/>
  <c r="CB118" i="16"/>
  <c r="CC118" i="16"/>
  <c r="CD118" i="16"/>
  <c r="CE118" i="16"/>
  <c r="CF118" i="16"/>
  <c r="CG118" i="16"/>
  <c r="CH118" i="16"/>
  <c r="CI118" i="16"/>
  <c r="CJ118" i="16"/>
  <c r="CK118" i="16"/>
  <c r="CL118" i="16"/>
  <c r="CM118" i="16"/>
  <c r="CN118" i="16"/>
  <c r="CO118" i="16"/>
  <c r="CP118" i="16"/>
  <c r="CQ118" i="16"/>
  <c r="CR118" i="16"/>
  <c r="CS118" i="16"/>
  <c r="CT118" i="16"/>
  <c r="CU118" i="16"/>
  <c r="CV118" i="16"/>
  <c r="CW118" i="16"/>
  <c r="CX118" i="16"/>
  <c r="CY118" i="16"/>
  <c r="CZ118" i="16"/>
  <c r="DA118" i="16"/>
  <c r="DB118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O119" i="16"/>
  <c r="P119" i="16"/>
  <c r="Q119" i="16"/>
  <c r="R119" i="16"/>
  <c r="S119" i="16"/>
  <c r="T119" i="16"/>
  <c r="U119" i="16"/>
  <c r="V119" i="16"/>
  <c r="W119" i="16"/>
  <c r="X119" i="16"/>
  <c r="Y119" i="16"/>
  <c r="Z119" i="16"/>
  <c r="AA119" i="16"/>
  <c r="AB119" i="16"/>
  <c r="AC119" i="16"/>
  <c r="AD119" i="16"/>
  <c r="AE119" i="16"/>
  <c r="AF119" i="16"/>
  <c r="AG119" i="16"/>
  <c r="AH119" i="16"/>
  <c r="AI119" i="16"/>
  <c r="AJ119" i="16"/>
  <c r="AK119" i="16"/>
  <c r="AL119" i="16"/>
  <c r="AM119" i="16"/>
  <c r="AN119" i="16"/>
  <c r="AO119" i="16"/>
  <c r="AP119" i="16"/>
  <c r="AQ119" i="16"/>
  <c r="AR119" i="16"/>
  <c r="AS119" i="16"/>
  <c r="AT119" i="16"/>
  <c r="AU119" i="16"/>
  <c r="AV119" i="16"/>
  <c r="AW119" i="16"/>
  <c r="AX119" i="16"/>
  <c r="AY119" i="16"/>
  <c r="AZ119" i="16"/>
  <c r="BA119" i="16"/>
  <c r="BB119" i="16"/>
  <c r="BC119" i="16"/>
  <c r="BD119" i="16"/>
  <c r="BE119" i="16"/>
  <c r="BF119" i="16"/>
  <c r="BG119" i="16"/>
  <c r="BH119" i="16"/>
  <c r="BI119" i="16"/>
  <c r="BJ119" i="16"/>
  <c r="BK119" i="16"/>
  <c r="BL119" i="16"/>
  <c r="BM119" i="16"/>
  <c r="BN119" i="16"/>
  <c r="BO119" i="16"/>
  <c r="BP119" i="16"/>
  <c r="BQ119" i="16"/>
  <c r="BR119" i="16"/>
  <c r="BS119" i="16"/>
  <c r="BT119" i="16"/>
  <c r="BU119" i="16"/>
  <c r="BV119" i="16"/>
  <c r="BW119" i="16"/>
  <c r="BX119" i="16"/>
  <c r="BY119" i="16"/>
  <c r="BZ119" i="16"/>
  <c r="CA119" i="16"/>
  <c r="CB119" i="16"/>
  <c r="CC119" i="16"/>
  <c r="CD119" i="16"/>
  <c r="CE119" i="16"/>
  <c r="CF119" i="16"/>
  <c r="CG119" i="16"/>
  <c r="CH119" i="16"/>
  <c r="CI119" i="16"/>
  <c r="CJ119" i="16"/>
  <c r="CK119" i="16"/>
  <c r="CL119" i="16"/>
  <c r="CM119" i="16"/>
  <c r="CN119" i="16"/>
  <c r="CO119" i="16"/>
  <c r="CP119" i="16"/>
  <c r="CQ119" i="16"/>
  <c r="CR119" i="16"/>
  <c r="CS119" i="16"/>
  <c r="CT119" i="16"/>
  <c r="CU119" i="16"/>
  <c r="CV119" i="16"/>
  <c r="CW119" i="16"/>
  <c r="CX119" i="16"/>
  <c r="CY119" i="16"/>
  <c r="CZ119" i="16"/>
  <c r="DA119" i="16"/>
  <c r="DB119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O117" i="16"/>
  <c r="P117" i="16"/>
  <c r="Q117" i="16"/>
  <c r="R117" i="16"/>
  <c r="S117" i="16"/>
  <c r="T117" i="16"/>
  <c r="U117" i="16"/>
  <c r="V117" i="16"/>
  <c r="W117" i="16"/>
  <c r="X117" i="16"/>
  <c r="Y117" i="16"/>
  <c r="Z117" i="16"/>
  <c r="AA117" i="16"/>
  <c r="AB117" i="16"/>
  <c r="AC117" i="16"/>
  <c r="AD117" i="16"/>
  <c r="AE117" i="16"/>
  <c r="AF117" i="16"/>
  <c r="AG117" i="16"/>
  <c r="AH117" i="16"/>
  <c r="AI117" i="16"/>
  <c r="AJ117" i="16"/>
  <c r="AK117" i="16"/>
  <c r="AL117" i="16"/>
  <c r="AM117" i="16"/>
  <c r="AN117" i="16"/>
  <c r="AO117" i="16"/>
  <c r="AP117" i="16"/>
  <c r="AQ117" i="16"/>
  <c r="AR117" i="16"/>
  <c r="AS117" i="16"/>
  <c r="AT117" i="16"/>
  <c r="AU117" i="16"/>
  <c r="AV117" i="16"/>
  <c r="AW117" i="16"/>
  <c r="AX117" i="16"/>
  <c r="AY117" i="16"/>
  <c r="AZ117" i="16"/>
  <c r="BA117" i="16"/>
  <c r="BB117" i="16"/>
  <c r="BC117" i="16"/>
  <c r="BD117" i="16"/>
  <c r="BE117" i="16"/>
  <c r="BF117" i="16"/>
  <c r="BG117" i="16"/>
  <c r="BH117" i="16"/>
  <c r="BI117" i="16"/>
  <c r="BJ117" i="16"/>
  <c r="BK117" i="16"/>
  <c r="BL117" i="16"/>
  <c r="BM117" i="16"/>
  <c r="BN117" i="16"/>
  <c r="BO117" i="16"/>
  <c r="BP117" i="16"/>
  <c r="BQ117" i="16"/>
  <c r="BR117" i="16"/>
  <c r="BS117" i="16"/>
  <c r="BT117" i="16"/>
  <c r="BU117" i="16"/>
  <c r="BV117" i="16"/>
  <c r="BW117" i="16"/>
  <c r="BX117" i="16"/>
  <c r="BY117" i="16"/>
  <c r="BZ117" i="16"/>
  <c r="CA117" i="16"/>
  <c r="CB117" i="16"/>
  <c r="CC117" i="16"/>
  <c r="CD117" i="16"/>
  <c r="CE117" i="16"/>
  <c r="CF117" i="16"/>
  <c r="CG117" i="16"/>
  <c r="CH117" i="16"/>
  <c r="CI117" i="16"/>
  <c r="CJ117" i="16"/>
  <c r="CK117" i="16"/>
  <c r="CL117" i="16"/>
  <c r="CM117" i="16"/>
  <c r="CN117" i="16"/>
  <c r="CO117" i="16"/>
  <c r="CP117" i="16"/>
  <c r="CQ117" i="16"/>
  <c r="CR117" i="16"/>
  <c r="CS117" i="16"/>
  <c r="CT117" i="16"/>
  <c r="CU117" i="16"/>
  <c r="CV117" i="16"/>
  <c r="CW117" i="16"/>
  <c r="CX117" i="16"/>
  <c r="CY117" i="16"/>
  <c r="CZ117" i="16"/>
  <c r="DA117" i="16"/>
  <c r="DB117" i="16"/>
  <c r="DF117" i="16"/>
  <c r="DC117" i="16"/>
  <c r="DH117" i="16"/>
  <c r="C112" i="16"/>
  <c r="C111" i="16"/>
  <c r="D112" i="16"/>
  <c r="D111" i="16"/>
  <c r="E112" i="16"/>
  <c r="E111" i="16"/>
  <c r="F112" i="16"/>
  <c r="F111" i="16"/>
  <c r="G112" i="16"/>
  <c r="G111" i="16"/>
  <c r="H112" i="16"/>
  <c r="H111" i="16"/>
  <c r="I112" i="16"/>
  <c r="I111" i="16"/>
  <c r="J112" i="16"/>
  <c r="J111" i="16"/>
  <c r="K112" i="16"/>
  <c r="K111" i="16"/>
  <c r="L112" i="16"/>
  <c r="L111" i="16"/>
  <c r="M112" i="16"/>
  <c r="M111" i="16"/>
  <c r="N112" i="16"/>
  <c r="N111" i="16"/>
  <c r="O112" i="16"/>
  <c r="O111" i="16"/>
  <c r="P112" i="16"/>
  <c r="P111" i="16"/>
  <c r="Q112" i="16"/>
  <c r="Q111" i="16"/>
  <c r="R112" i="16"/>
  <c r="R111" i="16"/>
  <c r="S112" i="16"/>
  <c r="S111" i="16"/>
  <c r="T112" i="16"/>
  <c r="T111" i="16"/>
  <c r="U112" i="16"/>
  <c r="U111" i="16"/>
  <c r="V112" i="16"/>
  <c r="V111" i="16"/>
  <c r="W112" i="16"/>
  <c r="W111" i="16"/>
  <c r="X112" i="16"/>
  <c r="X111" i="16"/>
  <c r="Y112" i="16"/>
  <c r="Y111" i="16"/>
  <c r="Z112" i="16"/>
  <c r="Z111" i="16"/>
  <c r="AA112" i="16"/>
  <c r="AA111" i="16"/>
  <c r="AB112" i="16"/>
  <c r="AB111" i="16"/>
  <c r="AC112" i="16"/>
  <c r="AC111" i="16"/>
  <c r="AD112" i="16"/>
  <c r="AD111" i="16"/>
  <c r="AE112" i="16"/>
  <c r="AE111" i="16"/>
  <c r="AF112" i="16"/>
  <c r="AF111" i="16"/>
  <c r="AG112" i="16"/>
  <c r="AG111" i="16"/>
  <c r="AH112" i="16"/>
  <c r="AH111" i="16"/>
  <c r="AI112" i="16"/>
  <c r="AI111" i="16"/>
  <c r="AJ112" i="16"/>
  <c r="AJ111" i="16"/>
  <c r="AK112" i="16"/>
  <c r="AK111" i="16"/>
  <c r="AL112" i="16"/>
  <c r="AL111" i="16"/>
  <c r="AM112" i="16"/>
  <c r="AM111" i="16"/>
  <c r="AN112" i="16"/>
  <c r="AN111" i="16"/>
  <c r="AO112" i="16"/>
  <c r="AO111" i="16"/>
  <c r="AP112" i="16"/>
  <c r="AP111" i="16"/>
  <c r="AQ112" i="16"/>
  <c r="AQ111" i="16"/>
  <c r="AR112" i="16"/>
  <c r="AR111" i="16"/>
  <c r="AS112" i="16"/>
  <c r="AS111" i="16"/>
  <c r="AT112" i="16"/>
  <c r="AT111" i="16"/>
  <c r="AU112" i="16"/>
  <c r="AU111" i="16"/>
  <c r="AV112" i="16"/>
  <c r="AV111" i="16"/>
  <c r="AW112" i="16"/>
  <c r="AW111" i="16"/>
  <c r="AX112" i="16"/>
  <c r="AX111" i="16"/>
  <c r="AY112" i="16"/>
  <c r="AY111" i="16"/>
  <c r="AZ112" i="16"/>
  <c r="AZ111" i="16"/>
  <c r="BA112" i="16"/>
  <c r="BA111" i="16"/>
  <c r="BB112" i="16"/>
  <c r="BB111" i="16"/>
  <c r="BC112" i="16"/>
  <c r="BC111" i="16"/>
  <c r="BD112" i="16"/>
  <c r="BD111" i="16"/>
  <c r="BE112" i="16"/>
  <c r="BE111" i="16"/>
  <c r="BF112" i="16"/>
  <c r="BF111" i="16"/>
  <c r="BG112" i="16"/>
  <c r="BG111" i="16"/>
  <c r="BH112" i="16"/>
  <c r="BH111" i="16"/>
  <c r="BI112" i="16"/>
  <c r="BI111" i="16"/>
  <c r="BJ112" i="16"/>
  <c r="BJ111" i="16"/>
  <c r="BK112" i="16"/>
  <c r="BK111" i="16"/>
  <c r="BL112" i="16"/>
  <c r="BL111" i="16"/>
  <c r="BM112" i="16"/>
  <c r="BM111" i="16"/>
  <c r="BN112" i="16"/>
  <c r="BN111" i="16"/>
  <c r="BO112" i="16"/>
  <c r="BO111" i="16"/>
  <c r="BP112" i="16"/>
  <c r="BP111" i="16"/>
  <c r="BQ112" i="16"/>
  <c r="BQ111" i="16"/>
  <c r="BR112" i="16"/>
  <c r="BR111" i="16"/>
  <c r="BS112" i="16"/>
  <c r="BS111" i="16"/>
  <c r="BT112" i="16"/>
  <c r="BT111" i="16"/>
  <c r="BU112" i="16"/>
  <c r="BU111" i="16"/>
  <c r="BV112" i="16"/>
  <c r="BV111" i="16"/>
  <c r="BW112" i="16"/>
  <c r="BW111" i="16"/>
  <c r="BX112" i="16"/>
  <c r="BX111" i="16"/>
  <c r="BY112" i="16"/>
  <c r="BY111" i="16"/>
  <c r="BZ112" i="16"/>
  <c r="BZ111" i="16"/>
  <c r="CA112" i="16"/>
  <c r="CA111" i="16"/>
  <c r="CB112" i="16"/>
  <c r="CB111" i="16"/>
  <c r="CC112" i="16"/>
  <c r="CC111" i="16"/>
  <c r="CD112" i="16"/>
  <c r="CD111" i="16"/>
  <c r="CE112" i="16"/>
  <c r="CE111" i="16"/>
  <c r="CF112" i="16"/>
  <c r="CF111" i="16"/>
  <c r="CG112" i="16"/>
  <c r="CG111" i="16"/>
  <c r="CH112" i="16"/>
  <c r="CH111" i="16"/>
  <c r="CI112" i="16"/>
  <c r="CI111" i="16"/>
  <c r="CJ112" i="16"/>
  <c r="CJ111" i="16"/>
  <c r="CK112" i="16"/>
  <c r="CK111" i="16"/>
  <c r="CL112" i="16"/>
  <c r="CL111" i="16"/>
  <c r="CM112" i="16"/>
  <c r="CM111" i="16"/>
  <c r="CN112" i="16"/>
  <c r="CN111" i="16"/>
  <c r="CO112" i="16"/>
  <c r="CO111" i="16"/>
  <c r="CP112" i="16"/>
  <c r="CP111" i="16"/>
  <c r="CQ112" i="16"/>
  <c r="CQ111" i="16"/>
  <c r="CR112" i="16"/>
  <c r="CR111" i="16"/>
  <c r="CS112" i="16"/>
  <c r="CS111" i="16"/>
  <c r="CT112" i="16"/>
  <c r="CT111" i="16"/>
  <c r="CU112" i="16"/>
  <c r="CU111" i="16"/>
  <c r="CV112" i="16"/>
  <c r="CV111" i="16"/>
  <c r="CW112" i="16"/>
  <c r="CW111" i="16"/>
  <c r="CX112" i="16"/>
  <c r="CX111" i="16"/>
  <c r="CY112" i="16"/>
  <c r="CY111" i="16"/>
  <c r="CZ112" i="16"/>
  <c r="CZ111" i="16"/>
  <c r="DA112" i="16"/>
  <c r="DA111" i="16"/>
  <c r="DB112" i="16"/>
  <c r="DB111" i="16"/>
  <c r="DF112" i="16"/>
  <c r="DF111" i="16"/>
  <c r="DG112" i="16"/>
  <c r="DG111" i="16"/>
  <c r="DI112" i="16"/>
  <c r="DI111" i="16"/>
  <c r="DH112" i="16"/>
  <c r="DH111" i="16"/>
  <c r="DJ112" i="16"/>
  <c r="DJ111" i="16"/>
  <c r="C115" i="16"/>
  <c r="C114" i="16"/>
  <c r="D115" i="16"/>
  <c r="D114" i="16"/>
  <c r="E115" i="16"/>
  <c r="E114" i="16"/>
  <c r="F115" i="16"/>
  <c r="F114" i="16"/>
  <c r="G115" i="16"/>
  <c r="G114" i="16"/>
  <c r="H115" i="16"/>
  <c r="H114" i="16"/>
  <c r="I115" i="16"/>
  <c r="I114" i="16"/>
  <c r="J115" i="16"/>
  <c r="J114" i="16"/>
  <c r="K115" i="16"/>
  <c r="K114" i="16"/>
  <c r="L115" i="16"/>
  <c r="L114" i="16"/>
  <c r="M115" i="16"/>
  <c r="M114" i="16"/>
  <c r="N115" i="16"/>
  <c r="N114" i="16"/>
  <c r="O115" i="16"/>
  <c r="O114" i="16"/>
  <c r="P115" i="16"/>
  <c r="P114" i="16"/>
  <c r="Q115" i="16"/>
  <c r="Q114" i="16"/>
  <c r="R115" i="16"/>
  <c r="R114" i="16"/>
  <c r="S115" i="16"/>
  <c r="S114" i="16"/>
  <c r="T115" i="16"/>
  <c r="T114" i="16"/>
  <c r="U115" i="16"/>
  <c r="U114" i="16"/>
  <c r="V115" i="16"/>
  <c r="V114" i="16"/>
  <c r="W115" i="16"/>
  <c r="W114" i="16"/>
  <c r="X115" i="16"/>
  <c r="X114" i="16"/>
  <c r="Y115" i="16"/>
  <c r="Y114" i="16"/>
  <c r="Z115" i="16"/>
  <c r="Z114" i="16"/>
  <c r="AA115" i="16"/>
  <c r="AA114" i="16"/>
  <c r="AB115" i="16"/>
  <c r="AB114" i="16"/>
  <c r="AC115" i="16"/>
  <c r="AC114" i="16"/>
  <c r="AD115" i="16"/>
  <c r="AD114" i="16"/>
  <c r="AE115" i="16"/>
  <c r="AE114" i="16"/>
  <c r="AF115" i="16"/>
  <c r="AF114" i="16"/>
  <c r="AG115" i="16"/>
  <c r="AG114" i="16"/>
  <c r="AH115" i="16"/>
  <c r="AH114" i="16"/>
  <c r="AI115" i="16"/>
  <c r="AI114" i="16"/>
  <c r="AJ115" i="16"/>
  <c r="AJ114" i="16"/>
  <c r="AK115" i="16"/>
  <c r="AK114" i="16"/>
  <c r="AL115" i="16"/>
  <c r="AL114" i="16"/>
  <c r="AM115" i="16"/>
  <c r="AM114" i="16"/>
  <c r="AN115" i="16"/>
  <c r="AN114" i="16"/>
  <c r="AO115" i="16"/>
  <c r="AO114" i="16"/>
  <c r="AP115" i="16"/>
  <c r="AP114" i="16"/>
  <c r="AQ115" i="16"/>
  <c r="AQ114" i="16"/>
  <c r="AR115" i="16"/>
  <c r="AR114" i="16"/>
  <c r="AS115" i="16"/>
  <c r="AS114" i="16"/>
  <c r="AT115" i="16"/>
  <c r="AT114" i="16"/>
  <c r="AU115" i="16"/>
  <c r="AU114" i="16"/>
  <c r="AV115" i="16"/>
  <c r="AV114" i="16"/>
  <c r="AW115" i="16"/>
  <c r="AW114" i="16"/>
  <c r="AX115" i="16"/>
  <c r="AX114" i="16"/>
  <c r="AY115" i="16"/>
  <c r="AY114" i="16"/>
  <c r="AZ115" i="16"/>
  <c r="AZ114" i="16"/>
  <c r="BA115" i="16"/>
  <c r="BA114" i="16"/>
  <c r="BB115" i="16"/>
  <c r="BB114" i="16"/>
  <c r="BC115" i="16"/>
  <c r="BC114" i="16"/>
  <c r="BD115" i="16"/>
  <c r="BD114" i="16"/>
  <c r="BE115" i="16"/>
  <c r="BE114" i="16"/>
  <c r="BF115" i="16"/>
  <c r="BF114" i="16"/>
  <c r="BG115" i="16"/>
  <c r="BG114" i="16"/>
  <c r="BH115" i="16"/>
  <c r="BH114" i="16"/>
  <c r="BI115" i="16"/>
  <c r="BI114" i="16"/>
  <c r="BJ115" i="16"/>
  <c r="BJ114" i="16"/>
  <c r="BK115" i="16"/>
  <c r="BK114" i="16"/>
  <c r="BL115" i="16"/>
  <c r="BL114" i="16"/>
  <c r="BM115" i="16"/>
  <c r="BM114" i="16"/>
  <c r="BN115" i="16"/>
  <c r="BN114" i="16"/>
  <c r="BO115" i="16"/>
  <c r="BO114" i="16"/>
  <c r="BP115" i="16"/>
  <c r="BP114" i="16"/>
  <c r="BQ115" i="16"/>
  <c r="BQ114" i="16"/>
  <c r="BR115" i="16"/>
  <c r="BR114" i="16"/>
  <c r="BS115" i="16"/>
  <c r="BS114" i="16"/>
  <c r="BT115" i="16"/>
  <c r="BT114" i="16"/>
  <c r="BU115" i="16"/>
  <c r="BU114" i="16"/>
  <c r="BV115" i="16"/>
  <c r="BV114" i="16"/>
  <c r="BW115" i="16"/>
  <c r="BW114" i="16"/>
  <c r="BX115" i="16"/>
  <c r="BX114" i="16"/>
  <c r="BY115" i="16"/>
  <c r="BY114" i="16"/>
  <c r="BZ115" i="16"/>
  <c r="BZ114" i="16"/>
  <c r="CA115" i="16"/>
  <c r="CA114" i="16"/>
  <c r="CB115" i="16"/>
  <c r="CB114" i="16"/>
  <c r="CC115" i="16"/>
  <c r="CC114" i="16"/>
  <c r="CD115" i="16"/>
  <c r="CD114" i="16"/>
  <c r="CE115" i="16"/>
  <c r="CE114" i="16"/>
  <c r="CF115" i="16"/>
  <c r="CF114" i="16"/>
  <c r="CG115" i="16"/>
  <c r="CG114" i="16"/>
  <c r="CH115" i="16"/>
  <c r="CH114" i="16"/>
  <c r="CI115" i="16"/>
  <c r="CI114" i="16"/>
  <c r="CJ115" i="16"/>
  <c r="CJ114" i="16"/>
  <c r="CK115" i="16"/>
  <c r="CK114" i="16"/>
  <c r="CL115" i="16"/>
  <c r="CL114" i="16"/>
  <c r="CM115" i="16"/>
  <c r="CM114" i="16"/>
  <c r="CN115" i="16"/>
  <c r="CN114" i="16"/>
  <c r="CO115" i="16"/>
  <c r="CO114" i="16"/>
  <c r="CP115" i="16"/>
  <c r="CP114" i="16"/>
  <c r="CQ115" i="16"/>
  <c r="CQ114" i="16"/>
  <c r="CR115" i="16"/>
  <c r="CR114" i="16"/>
  <c r="CS115" i="16"/>
  <c r="CS114" i="16"/>
  <c r="CT115" i="16"/>
  <c r="CT114" i="16"/>
  <c r="CU115" i="16"/>
  <c r="CU114" i="16"/>
  <c r="CV115" i="16"/>
  <c r="CV114" i="16"/>
  <c r="CW115" i="16"/>
  <c r="CW114" i="16"/>
  <c r="CX115" i="16"/>
  <c r="CX114" i="16"/>
  <c r="CY115" i="16"/>
  <c r="CY114" i="16"/>
  <c r="CZ115" i="16"/>
  <c r="CZ114" i="16"/>
  <c r="DA115" i="16"/>
  <c r="DA114" i="16"/>
  <c r="DB115" i="16"/>
  <c r="DB114" i="16"/>
  <c r="DF115" i="16"/>
  <c r="DF114" i="16"/>
  <c r="DG115" i="16"/>
  <c r="DG114" i="16"/>
  <c r="DI115" i="16"/>
  <c r="DI114" i="16"/>
  <c r="DH115" i="16"/>
  <c r="DH114" i="16"/>
  <c r="DJ115" i="16"/>
  <c r="DJ114" i="16"/>
  <c r="H7" i="4"/>
  <c r="D19" i="19"/>
  <c r="D20" i="19"/>
  <c r="H11" i="4"/>
  <c r="H10" i="4"/>
  <c r="DC113" i="16"/>
  <c r="DC112" i="16"/>
  <c r="DC111" i="16"/>
  <c r="E62" i="18"/>
  <c r="E63" i="18"/>
  <c r="D36" i="19"/>
  <c r="H9" i="4"/>
  <c r="H45" i="4"/>
  <c r="D67" i="19"/>
  <c r="H47" i="4"/>
  <c r="D45" i="4"/>
  <c r="D54" i="19"/>
  <c r="D55" i="19"/>
  <c r="D60" i="19"/>
  <c r="DN118" i="16"/>
  <c r="DK120" i="16"/>
  <c r="DK111" i="16"/>
  <c r="DK114" i="16"/>
  <c r="DL120" i="16"/>
  <c r="DL122" i="16"/>
  <c r="DL111" i="16"/>
  <c r="DL114" i="16"/>
  <c r="DC115" i="16"/>
  <c r="DC116" i="16"/>
  <c r="DC122" i="16"/>
  <c r="D59" i="19"/>
  <c r="E82" i="18"/>
  <c r="E83" i="18"/>
  <c r="D51" i="19"/>
  <c r="H19" i="4"/>
  <c r="DD122" i="16"/>
  <c r="D6" i="19"/>
  <c r="D47" i="19"/>
  <c r="H31" i="4"/>
  <c r="H26" i="4"/>
  <c r="H28" i="4"/>
  <c r="D46" i="19"/>
  <c r="H29" i="4"/>
  <c r="H30" i="4"/>
  <c r="D31" i="4"/>
  <c r="D27" i="4"/>
  <c r="DM122" i="16"/>
  <c r="D28" i="4"/>
  <c r="D29" i="4"/>
  <c r="D30" i="4"/>
  <c r="H42" i="4"/>
  <c r="D42" i="4"/>
  <c r="DI120" i="16"/>
  <c r="DE123" i="16"/>
  <c r="DE120" i="16"/>
  <c r="DE113" i="16"/>
  <c r="DE112" i="16"/>
  <c r="DE111" i="16"/>
  <c r="DE115" i="16"/>
  <c r="DE114" i="16"/>
  <c r="DE117" i="16"/>
  <c r="DM111" i="16"/>
  <c r="DM114" i="16"/>
  <c r="DG117" i="16"/>
  <c r="DI117" i="16"/>
  <c r="DJ117" i="16"/>
  <c r="DN119" i="16"/>
  <c r="DN117" i="16"/>
  <c r="DN7" i="16"/>
  <c r="DN8" i="16"/>
  <c r="DN9" i="16"/>
  <c r="DN10" i="16"/>
  <c r="DN11" i="16"/>
  <c r="DN12" i="16"/>
  <c r="DN13" i="16"/>
  <c r="DN14" i="16"/>
  <c r="DN15" i="16"/>
  <c r="DN16" i="16"/>
  <c r="DN17" i="16"/>
  <c r="DN18" i="16"/>
  <c r="DN19" i="16"/>
  <c r="DN20" i="16"/>
  <c r="DN21" i="16"/>
  <c r="DN22" i="16"/>
  <c r="DN23" i="16"/>
  <c r="DN24" i="16"/>
  <c r="DN25" i="16"/>
  <c r="DN26" i="16"/>
  <c r="DN27" i="16"/>
  <c r="DN28" i="16"/>
  <c r="DN29" i="16"/>
  <c r="DN30" i="16"/>
  <c r="DN31" i="16"/>
  <c r="DN32" i="16"/>
  <c r="DN33" i="16"/>
  <c r="DN34" i="16"/>
  <c r="DN35" i="16"/>
  <c r="DN36" i="16"/>
  <c r="DN37" i="16"/>
  <c r="DN38" i="16"/>
  <c r="DN39" i="16"/>
  <c r="DN40" i="16"/>
  <c r="DN41" i="16"/>
  <c r="DN42" i="16"/>
  <c r="DN43" i="16"/>
  <c r="DN44" i="16"/>
  <c r="DN45" i="16"/>
  <c r="DN46" i="16"/>
  <c r="DN47" i="16"/>
  <c r="DN48" i="16"/>
  <c r="DN49" i="16"/>
  <c r="DN50" i="16"/>
  <c r="DN51" i="16"/>
  <c r="DN52" i="16"/>
  <c r="DN53" i="16"/>
  <c r="DN54" i="16"/>
  <c r="DN55" i="16"/>
  <c r="DN56" i="16"/>
  <c r="DN57" i="16"/>
  <c r="DN58" i="16"/>
  <c r="DN59" i="16"/>
  <c r="DN60" i="16"/>
  <c r="DN61" i="16"/>
  <c r="DN62" i="16"/>
  <c r="DN63" i="16"/>
  <c r="DN64" i="16"/>
  <c r="DN65" i="16"/>
  <c r="DN66" i="16"/>
  <c r="DN67" i="16"/>
  <c r="DN68" i="16"/>
  <c r="DN69" i="16"/>
  <c r="DN70" i="16"/>
  <c r="DN71" i="16"/>
  <c r="DN72" i="16"/>
  <c r="DN73" i="16"/>
  <c r="DN74" i="16"/>
  <c r="DN75" i="16"/>
  <c r="DN76" i="16"/>
  <c r="DN77" i="16"/>
  <c r="DN78" i="16"/>
  <c r="DN79" i="16"/>
  <c r="DN80" i="16"/>
  <c r="DN81" i="16"/>
  <c r="DN82" i="16"/>
  <c r="DN83" i="16"/>
  <c r="DN84" i="16"/>
  <c r="DN85" i="16"/>
  <c r="DN86" i="16"/>
  <c r="DN87" i="16"/>
  <c r="DN88" i="16"/>
  <c r="DN89" i="16"/>
  <c r="DN90" i="16"/>
  <c r="DN91" i="16"/>
  <c r="DN92" i="16"/>
  <c r="DN93" i="16"/>
  <c r="DN94" i="16"/>
  <c r="DN95" i="16"/>
  <c r="DN96" i="16"/>
  <c r="DN97" i="16"/>
  <c r="DN98" i="16"/>
  <c r="DN99" i="16"/>
  <c r="DN100" i="16"/>
  <c r="DN101" i="16"/>
  <c r="DN102" i="16"/>
  <c r="DN103" i="16"/>
  <c r="DN104" i="16"/>
  <c r="DN105" i="16"/>
  <c r="DN106" i="16"/>
  <c r="DN107" i="16"/>
  <c r="DN108" i="16"/>
  <c r="DN109" i="16"/>
  <c r="DN110" i="16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4" i="18"/>
  <c r="Q95" i="18"/>
  <c r="Q96" i="18"/>
  <c r="Q97" i="18"/>
  <c r="Q98" i="18"/>
  <c r="Q99" i="18"/>
  <c r="Q100" i="18"/>
  <c r="Q101" i="18"/>
  <c r="Q102" i="18"/>
  <c r="Q103" i="18"/>
  <c r="Q104" i="18"/>
  <c r="Q105" i="18"/>
  <c r="Q106" i="18"/>
  <c r="R106" i="18"/>
  <c r="Q107" i="18"/>
  <c r="Q108" i="18"/>
  <c r="Q109" i="18"/>
  <c r="Q110" i="18"/>
  <c r="Q111" i="18"/>
  <c r="Q112" i="18"/>
  <c r="Q113" i="18"/>
  <c r="Q114" i="18"/>
  <c r="Q115" i="18"/>
  <c r="Q116" i="18"/>
  <c r="Q117" i="18"/>
  <c r="Q118" i="18"/>
  <c r="Q119" i="18"/>
  <c r="Q120" i="18"/>
  <c r="Q121" i="18"/>
  <c r="Q122" i="18"/>
  <c r="Q123" i="18"/>
  <c r="Q124" i="18"/>
  <c r="Q125" i="18"/>
  <c r="Q126" i="18"/>
  <c r="Q127" i="18"/>
  <c r="Q128" i="18"/>
  <c r="Q129" i="18"/>
  <c r="Q130" i="18"/>
  <c r="Q131" i="18"/>
  <c r="Q132" i="18"/>
  <c r="Q133" i="18"/>
  <c r="Q134" i="18"/>
  <c r="Q31" i="18"/>
  <c r="P32" i="18"/>
  <c r="P33" i="18"/>
  <c r="R33" i="18"/>
  <c r="P34" i="18"/>
  <c r="R34" i="18"/>
  <c r="P35" i="18"/>
  <c r="R35" i="18"/>
  <c r="P36" i="18"/>
  <c r="R36" i="18"/>
  <c r="P37" i="18"/>
  <c r="R37" i="18"/>
  <c r="P38" i="18"/>
  <c r="R38" i="18"/>
  <c r="P39" i="18"/>
  <c r="R39" i="18"/>
  <c r="DQ15" i="16"/>
  <c r="P40" i="18"/>
  <c r="R40" i="18"/>
  <c r="P41" i="18"/>
  <c r="R41" i="18"/>
  <c r="P42" i="18"/>
  <c r="R42" i="18"/>
  <c r="P43" i="18"/>
  <c r="R43" i="18"/>
  <c r="DQ19" i="16"/>
  <c r="P44" i="18"/>
  <c r="P45" i="18"/>
  <c r="R45" i="18"/>
  <c r="P46" i="18"/>
  <c r="R46" i="18"/>
  <c r="P47" i="18"/>
  <c r="R47" i="18"/>
  <c r="DQ23" i="16"/>
  <c r="P48" i="18"/>
  <c r="P49" i="18"/>
  <c r="R49" i="18"/>
  <c r="P50" i="18"/>
  <c r="R50" i="18"/>
  <c r="P51" i="18"/>
  <c r="R51" i="18"/>
  <c r="P52" i="18"/>
  <c r="P53" i="18"/>
  <c r="R53" i="18"/>
  <c r="P54" i="18"/>
  <c r="R54" i="18"/>
  <c r="P55" i="18"/>
  <c r="R55" i="18"/>
  <c r="DQ31" i="16"/>
  <c r="P56" i="18"/>
  <c r="R56" i="18"/>
  <c r="P57" i="18"/>
  <c r="R57" i="18"/>
  <c r="P58" i="18"/>
  <c r="R58" i="18"/>
  <c r="P59" i="18"/>
  <c r="R59" i="18"/>
  <c r="P60" i="18"/>
  <c r="R60" i="18"/>
  <c r="P61" i="18"/>
  <c r="R61" i="18"/>
  <c r="P62" i="18"/>
  <c r="R62" i="18"/>
  <c r="P63" i="18"/>
  <c r="R63" i="18"/>
  <c r="P64" i="18"/>
  <c r="R64" i="18"/>
  <c r="P65" i="18"/>
  <c r="R65" i="18"/>
  <c r="P66" i="18"/>
  <c r="R66" i="18"/>
  <c r="P67" i="18"/>
  <c r="R67" i="18"/>
  <c r="P68" i="18"/>
  <c r="R68" i="18"/>
  <c r="P69" i="18"/>
  <c r="R69" i="18"/>
  <c r="P70" i="18"/>
  <c r="R70" i="18"/>
  <c r="P71" i="18"/>
  <c r="R71" i="18"/>
  <c r="P72" i="18"/>
  <c r="R72" i="18"/>
  <c r="P73" i="18"/>
  <c r="R73" i="18"/>
  <c r="P74" i="18"/>
  <c r="R74" i="18"/>
  <c r="P75" i="18"/>
  <c r="R75" i="18"/>
  <c r="P76" i="18"/>
  <c r="R76" i="18"/>
  <c r="P77" i="18"/>
  <c r="R77" i="18"/>
  <c r="P78" i="18"/>
  <c r="R78" i="18"/>
  <c r="P79" i="18"/>
  <c r="R79" i="18"/>
  <c r="P80" i="18"/>
  <c r="R80" i="18"/>
  <c r="P81" i="18"/>
  <c r="R81" i="18"/>
  <c r="P82" i="18"/>
  <c r="R82" i="18"/>
  <c r="P83" i="18"/>
  <c r="R83" i="18"/>
  <c r="P84" i="18"/>
  <c r="R84" i="18"/>
  <c r="P85" i="18"/>
  <c r="R85" i="18"/>
  <c r="P86" i="18"/>
  <c r="R86" i="18"/>
  <c r="P87" i="18"/>
  <c r="R87" i="18"/>
  <c r="P88" i="18"/>
  <c r="R88" i="18"/>
  <c r="P89" i="18"/>
  <c r="R89" i="18"/>
  <c r="P90" i="18"/>
  <c r="R90" i="18"/>
  <c r="P91" i="18"/>
  <c r="R91" i="18"/>
  <c r="P92" i="18"/>
  <c r="R92" i="18"/>
  <c r="P93" i="18"/>
  <c r="R93" i="18"/>
  <c r="P94" i="18"/>
  <c r="R94" i="18"/>
  <c r="P95" i="18"/>
  <c r="R95" i="18"/>
  <c r="P96" i="18"/>
  <c r="R96" i="18"/>
  <c r="P97" i="18"/>
  <c r="R97" i="18"/>
  <c r="P98" i="18"/>
  <c r="R98" i="18"/>
  <c r="P99" i="18"/>
  <c r="R99" i="18"/>
  <c r="P100" i="18"/>
  <c r="R100" i="18"/>
  <c r="P101" i="18"/>
  <c r="R101" i="18"/>
  <c r="P102" i="18"/>
  <c r="R102" i="18"/>
  <c r="P103" i="18"/>
  <c r="R103" i="18"/>
  <c r="P104" i="18"/>
  <c r="R104" i="18"/>
  <c r="P105" i="18"/>
  <c r="R105" i="18"/>
  <c r="P107" i="18"/>
  <c r="R107" i="18"/>
  <c r="P108" i="18"/>
  <c r="P109" i="18"/>
  <c r="P110" i="18"/>
  <c r="R110" i="18"/>
  <c r="P111" i="18"/>
  <c r="R111" i="18"/>
  <c r="P112" i="18"/>
  <c r="P113" i="18"/>
  <c r="P114" i="18"/>
  <c r="R114" i="18"/>
  <c r="P115" i="18"/>
  <c r="R115" i="18"/>
  <c r="P116" i="18"/>
  <c r="P117" i="18"/>
  <c r="P118" i="18"/>
  <c r="R118" i="18"/>
  <c r="P119" i="18"/>
  <c r="R119" i="18"/>
  <c r="P120" i="18"/>
  <c r="P121" i="18"/>
  <c r="P122" i="18"/>
  <c r="R122" i="18"/>
  <c r="P123" i="18"/>
  <c r="R123" i="18"/>
  <c r="P124" i="18"/>
  <c r="P125" i="18"/>
  <c r="P126" i="18"/>
  <c r="R126" i="18"/>
  <c r="P127" i="18"/>
  <c r="R127" i="18"/>
  <c r="P128" i="18"/>
  <c r="P129" i="18"/>
  <c r="P130" i="18"/>
  <c r="R130" i="18"/>
  <c r="P131" i="18"/>
  <c r="R131" i="18"/>
  <c r="P132" i="18"/>
  <c r="P133" i="18"/>
  <c r="P134" i="18"/>
  <c r="R134" i="18"/>
  <c r="P31" i="18"/>
  <c r="R31" i="18"/>
  <c r="R17" i="18"/>
  <c r="Q17" i="18"/>
  <c r="R15" i="18"/>
  <c r="Q13" i="18"/>
  <c r="R13" i="18"/>
  <c r="R11" i="18"/>
  <c r="R133" i="18"/>
  <c r="DQ109" i="16"/>
  <c r="R129" i="18"/>
  <c r="DQ105" i="16"/>
  <c r="R125" i="18"/>
  <c r="DQ101" i="16"/>
  <c r="R121" i="18"/>
  <c r="R117" i="18"/>
  <c r="R113" i="18"/>
  <c r="DQ89" i="16"/>
  <c r="R109" i="18"/>
  <c r="DQ85" i="16"/>
  <c r="R52" i="18"/>
  <c r="DQ28" i="16"/>
  <c r="R48" i="18"/>
  <c r="DQ24" i="16"/>
  <c r="R44" i="18"/>
  <c r="DQ20" i="16"/>
  <c r="R32" i="18"/>
  <c r="DQ8" i="16"/>
  <c r="R132" i="18"/>
  <c r="DQ108" i="16"/>
  <c r="R128" i="18"/>
  <c r="DQ104" i="16"/>
  <c r="R124" i="18"/>
  <c r="DQ100" i="16"/>
  <c r="R120" i="18"/>
  <c r="DQ96" i="16"/>
  <c r="R116" i="18"/>
  <c r="R112" i="18"/>
  <c r="DQ88" i="16"/>
  <c r="R108" i="18"/>
  <c r="DQ84" i="16"/>
  <c r="DQ92" i="16"/>
  <c r="DQ71" i="16"/>
  <c r="DQ7" i="16"/>
  <c r="DQ99" i="16"/>
  <c r="DQ91" i="16"/>
  <c r="DQ83" i="16"/>
  <c r="DQ74" i="16"/>
  <c r="DQ66" i="16"/>
  <c r="DQ58" i="16"/>
  <c r="DQ50" i="16"/>
  <c r="DQ38" i="16"/>
  <c r="DQ26" i="16"/>
  <c r="DQ10" i="16"/>
  <c r="DQ97" i="16"/>
  <c r="DQ75" i="16"/>
  <c r="DQ63" i="16"/>
  <c r="DQ59" i="16"/>
  <c r="DQ51" i="16"/>
  <c r="DQ47" i="16"/>
  <c r="DQ35" i="16"/>
  <c r="DQ103" i="16"/>
  <c r="DQ95" i="16"/>
  <c r="DQ87" i="16"/>
  <c r="DQ78" i="16"/>
  <c r="DQ70" i="16"/>
  <c r="DQ62" i="16"/>
  <c r="DQ54" i="16"/>
  <c r="DQ46" i="16"/>
  <c r="DQ42" i="16"/>
  <c r="DQ34" i="16"/>
  <c r="DQ30" i="16"/>
  <c r="DQ22" i="16"/>
  <c r="DQ18" i="16"/>
  <c r="DQ14" i="16"/>
  <c r="DQ110" i="16"/>
  <c r="DQ106" i="16"/>
  <c r="DQ102" i="16"/>
  <c r="DQ98" i="16"/>
  <c r="DQ94" i="16"/>
  <c r="DQ90" i="16"/>
  <c r="DQ86" i="16"/>
  <c r="DQ81" i="16"/>
  <c r="DQ77" i="16"/>
  <c r="DQ73" i="16"/>
  <c r="DQ69" i="16"/>
  <c r="DQ65" i="16"/>
  <c r="DQ61" i="16"/>
  <c r="DQ57" i="16"/>
  <c r="DQ53" i="16"/>
  <c r="DQ49" i="16"/>
  <c r="DQ45" i="16"/>
  <c r="DQ41" i="16"/>
  <c r="DQ37" i="16"/>
  <c r="DQ33" i="16"/>
  <c r="DQ29" i="16"/>
  <c r="DQ25" i="16"/>
  <c r="DQ21" i="16"/>
  <c r="DQ17" i="16"/>
  <c r="DQ13" i="16"/>
  <c r="DQ9" i="16"/>
  <c r="DQ93" i="16"/>
  <c r="DQ80" i="16"/>
  <c r="DQ76" i="16"/>
  <c r="DQ72" i="16"/>
  <c r="DQ68" i="16"/>
  <c r="DQ64" i="16"/>
  <c r="DQ60" i="16"/>
  <c r="DQ56" i="16"/>
  <c r="DQ52" i="16"/>
  <c r="DQ48" i="16"/>
  <c r="DQ44" i="16"/>
  <c r="DQ40" i="16"/>
  <c r="DQ36" i="16"/>
  <c r="DQ32" i="16"/>
  <c r="DQ16" i="16"/>
  <c r="DQ39" i="16"/>
  <c r="DQ79" i="16"/>
  <c r="DQ67" i="16"/>
  <c r="DQ55" i="16"/>
  <c r="DQ43" i="16"/>
  <c r="DQ107" i="16"/>
  <c r="DQ82" i="16"/>
  <c r="DQ27" i="16"/>
  <c r="DQ11" i="16"/>
  <c r="DQ12" i="16"/>
  <c r="R14" i="18"/>
  <c r="R9" i="18"/>
  <c r="D6" i="4"/>
  <c r="Q9" i="18"/>
  <c r="R135" i="18"/>
  <c r="S100" i="18"/>
  <c r="DR76" i="16"/>
  <c r="S116" i="18"/>
  <c r="DR92" i="16"/>
  <c r="S90" i="18"/>
  <c r="DR66" i="16"/>
  <c r="S56" i="18"/>
  <c r="DR32" i="16"/>
  <c r="S121" i="18"/>
  <c r="DR97" i="16"/>
  <c r="S58" i="18"/>
  <c r="DR34" i="16"/>
  <c r="S52" i="18"/>
  <c r="DR28" i="16"/>
  <c r="S50" i="18"/>
  <c r="DR26" i="16"/>
  <c r="S87" i="18"/>
  <c r="DR63" i="16"/>
  <c r="S130" i="18"/>
  <c r="DR106" i="16"/>
  <c r="S122" i="18"/>
  <c r="DR98" i="16"/>
  <c r="S81" i="18"/>
  <c r="DR57" i="16"/>
  <c r="S96" i="18"/>
  <c r="DR72" i="16"/>
  <c r="S88" i="18"/>
  <c r="DR64" i="16"/>
  <c r="S132" i="18"/>
  <c r="DR108" i="16"/>
  <c r="S74" i="18"/>
  <c r="DR50" i="16"/>
  <c r="S78" i="18"/>
  <c r="DR54" i="16"/>
  <c r="S46" i="18"/>
  <c r="DR22" i="16"/>
  <c r="S57" i="18"/>
  <c r="DR33" i="16"/>
  <c r="S51" i="18"/>
  <c r="DR27" i="16"/>
  <c r="S79" i="18"/>
  <c r="DR55" i="16"/>
  <c r="S97" i="18"/>
  <c r="DR73" i="16"/>
  <c r="S65" i="18"/>
  <c r="DR41" i="16"/>
  <c r="S84" i="18"/>
  <c r="DR60" i="16"/>
  <c r="S60" i="18"/>
  <c r="DR36" i="16"/>
  <c r="S108" i="18"/>
  <c r="DR84" i="16"/>
  <c r="S103" i="18"/>
  <c r="DR79" i="16"/>
  <c r="S41" i="18"/>
  <c r="DR17" i="16"/>
  <c r="S128" i="18"/>
  <c r="DR104" i="16"/>
  <c r="S64" i="18"/>
  <c r="DR40" i="16"/>
  <c r="S106" i="18"/>
  <c r="DR82" i="16"/>
  <c r="S63" i="18"/>
  <c r="DR39" i="16"/>
  <c r="S113" i="18"/>
  <c r="DR89" i="16"/>
  <c r="S37" i="18"/>
  <c r="DR13" i="16"/>
  <c r="S45" i="18"/>
  <c r="DR21" i="16"/>
  <c r="S53" i="18"/>
  <c r="DR29" i="16"/>
  <c r="S77" i="18"/>
  <c r="DR53" i="16"/>
  <c r="S85" i="18"/>
  <c r="DR61" i="16"/>
  <c r="S101" i="18"/>
  <c r="DR77" i="16"/>
  <c r="S134" i="18"/>
  <c r="DR110" i="16"/>
  <c r="S54" i="18"/>
  <c r="DR30" i="16"/>
  <c r="S66" i="18"/>
  <c r="DR42" i="16"/>
  <c r="S71" i="18"/>
  <c r="DR47" i="16"/>
  <c r="S34" i="18"/>
  <c r="DR10" i="16"/>
  <c r="S82" i="18"/>
  <c r="DR58" i="16"/>
  <c r="S83" i="18"/>
  <c r="DR59" i="16"/>
  <c r="S99" i="18"/>
  <c r="DR75" i="16"/>
  <c r="S62" i="18"/>
  <c r="DR38" i="16"/>
  <c r="S112" i="18"/>
  <c r="DR88" i="16"/>
  <c r="S124" i="18"/>
  <c r="DR100" i="16"/>
  <c r="S115" i="18"/>
  <c r="DR91" i="16"/>
  <c r="S31" i="18"/>
  <c r="DR7" i="16"/>
  <c r="S111" i="18"/>
  <c r="DR87" i="16"/>
  <c r="S118" i="18"/>
  <c r="DR94" i="16"/>
  <c r="S69" i="18"/>
  <c r="DR45" i="16"/>
  <c r="S125" i="18"/>
  <c r="DR101" i="16"/>
  <c r="S39" i="18"/>
  <c r="DR15" i="16"/>
  <c r="S67" i="18"/>
  <c r="DR43" i="16"/>
  <c r="S76" i="18"/>
  <c r="DR52" i="16"/>
  <c r="S59" i="18"/>
  <c r="DR35" i="16"/>
  <c r="S126" i="18"/>
  <c r="DR102" i="16"/>
  <c r="S131" i="18"/>
  <c r="DR107" i="16"/>
  <c r="S117" i="18"/>
  <c r="DR93" i="16"/>
  <c r="S102" i="18"/>
  <c r="DR78" i="16"/>
  <c r="S109" i="18"/>
  <c r="DR85" i="16"/>
  <c r="S32" i="18"/>
  <c r="DR8" i="16"/>
  <c r="S44" i="18"/>
  <c r="DR20" i="16"/>
  <c r="S48" i="18"/>
  <c r="DR24" i="16"/>
  <c r="S40" i="18"/>
  <c r="DR16" i="16"/>
  <c r="S92" i="18"/>
  <c r="DR68" i="16"/>
  <c r="S55" i="18"/>
  <c r="DR31" i="16"/>
  <c r="S89" i="18"/>
  <c r="DR65" i="16"/>
  <c r="S94" i="18"/>
  <c r="DR70" i="16"/>
  <c r="S80" i="18"/>
  <c r="DR56" i="16"/>
  <c r="S49" i="18"/>
  <c r="DR25" i="16"/>
  <c r="S70" i="18"/>
  <c r="DR46" i="16"/>
  <c r="S36" i="18"/>
  <c r="DR12" i="16"/>
  <c r="S75" i="18"/>
  <c r="DR51" i="16"/>
  <c r="S73" i="18"/>
  <c r="DR49" i="16"/>
  <c r="S95" i="18"/>
  <c r="DR71" i="16"/>
  <c r="S120" i="18"/>
  <c r="DR96" i="16"/>
  <c r="S98" i="18"/>
  <c r="DR74" i="16"/>
  <c r="S127" i="18"/>
  <c r="DR103" i="16"/>
  <c r="S42" i="18"/>
  <c r="DR18" i="16"/>
  <c r="S93" i="18"/>
  <c r="DR69" i="16"/>
  <c r="S61" i="18"/>
  <c r="DR37" i="16"/>
  <c r="S133" i="18"/>
  <c r="DR109" i="16"/>
  <c r="S91" i="18"/>
  <c r="DR67" i="16"/>
  <c r="S43" i="18"/>
  <c r="DR19" i="16"/>
  <c r="S105" i="18"/>
  <c r="DR81" i="16"/>
  <c r="S35" i="18"/>
  <c r="DR11" i="16"/>
  <c r="S68" i="18"/>
  <c r="DR44" i="16"/>
  <c r="S33" i="18"/>
  <c r="DR9" i="16"/>
  <c r="S47" i="18"/>
  <c r="DR23" i="16"/>
  <c r="S129" i="18"/>
  <c r="DR105" i="16"/>
  <c r="S38" i="18"/>
  <c r="DR14" i="16"/>
  <c r="S119" i="18"/>
  <c r="DR95" i="16"/>
  <c r="S72" i="18"/>
  <c r="DR48" i="16"/>
  <c r="S104" i="18"/>
  <c r="DR80" i="16"/>
  <c r="S110" i="18"/>
  <c r="DR86" i="16"/>
  <c r="S86" i="18"/>
  <c r="DR62" i="16"/>
  <c r="S123" i="18"/>
  <c r="DR99" i="16"/>
  <c r="S114" i="18"/>
  <c r="DR90" i="16"/>
  <c r="S107" i="18"/>
  <c r="DR83" i="16"/>
  <c r="S135" i="18"/>
  <c r="D58" i="19"/>
  <c r="D15" i="19"/>
  <c r="B110" i="16"/>
  <c r="A110" i="16"/>
  <c r="B109" i="16"/>
  <c r="A109" i="16"/>
  <c r="B108" i="16"/>
  <c r="A108" i="16"/>
  <c r="B107" i="16"/>
  <c r="A107" i="16"/>
  <c r="B106" i="16"/>
  <c r="A106" i="16"/>
  <c r="B105" i="16"/>
  <c r="A105" i="16"/>
  <c r="B104" i="16"/>
  <c r="A104" i="16"/>
  <c r="B103" i="16"/>
  <c r="A103" i="16"/>
  <c r="B102" i="16"/>
  <c r="A102" i="16"/>
  <c r="B101" i="16"/>
  <c r="A101" i="16"/>
  <c r="B100" i="16"/>
  <c r="A100" i="16"/>
  <c r="B99" i="16"/>
  <c r="A99" i="16"/>
  <c r="B98" i="16"/>
  <c r="A98" i="16"/>
  <c r="B97" i="16"/>
  <c r="A97" i="16"/>
  <c r="B96" i="16"/>
  <c r="A96" i="16"/>
  <c r="B95" i="16"/>
  <c r="A95" i="16"/>
  <c r="B94" i="16"/>
  <c r="A94" i="16"/>
  <c r="B93" i="16"/>
  <c r="A93" i="16"/>
  <c r="B92" i="16"/>
  <c r="A92" i="16"/>
  <c r="B91" i="16"/>
  <c r="A91" i="16"/>
  <c r="B90" i="16"/>
  <c r="A90" i="16"/>
  <c r="B89" i="16"/>
  <c r="A89" i="16"/>
  <c r="B88" i="16"/>
  <c r="A88" i="16"/>
  <c r="B87" i="16"/>
  <c r="A87" i="16"/>
  <c r="B86" i="16"/>
  <c r="A86" i="16"/>
  <c r="B85" i="16"/>
  <c r="A85" i="16"/>
  <c r="B84" i="16"/>
  <c r="A84" i="16"/>
  <c r="B83" i="16"/>
  <c r="A83" i="16"/>
  <c r="B82" i="16"/>
  <c r="A82" i="16"/>
  <c r="B81" i="16"/>
  <c r="A81" i="16"/>
  <c r="B80" i="16"/>
  <c r="A80" i="16"/>
  <c r="B79" i="16"/>
  <c r="A79" i="16"/>
  <c r="B78" i="16"/>
  <c r="A78" i="16"/>
  <c r="B77" i="16"/>
  <c r="A77" i="16"/>
  <c r="B76" i="16"/>
  <c r="A76" i="16"/>
  <c r="B75" i="16"/>
  <c r="A75" i="16"/>
  <c r="B74" i="16"/>
  <c r="A74" i="16"/>
  <c r="B73" i="16"/>
  <c r="A73" i="16"/>
  <c r="B72" i="16"/>
  <c r="A72" i="16"/>
  <c r="B71" i="16"/>
  <c r="A71" i="16"/>
  <c r="B70" i="16"/>
  <c r="A70" i="16"/>
  <c r="B69" i="16"/>
  <c r="A69" i="16"/>
  <c r="B68" i="16"/>
  <c r="A68" i="16"/>
  <c r="B67" i="16"/>
  <c r="A67" i="16"/>
  <c r="B66" i="16"/>
  <c r="A66" i="16"/>
  <c r="B65" i="16"/>
  <c r="A65" i="16"/>
  <c r="B64" i="16"/>
  <c r="A64" i="16"/>
  <c r="B63" i="16"/>
  <c r="A63" i="16"/>
  <c r="B62" i="16"/>
  <c r="A62" i="16"/>
  <c r="B61" i="16"/>
  <c r="A61" i="16"/>
  <c r="B60" i="16"/>
  <c r="A60" i="16"/>
  <c r="B59" i="16"/>
  <c r="A59" i="16"/>
  <c r="B58" i="16"/>
  <c r="A58" i="16"/>
  <c r="B57" i="16"/>
  <c r="A57" i="16"/>
  <c r="B56" i="16"/>
  <c r="A56" i="16"/>
  <c r="B55" i="16"/>
  <c r="A55" i="16"/>
  <c r="B54" i="16"/>
  <c r="A54" i="16"/>
  <c r="B53" i="16"/>
  <c r="A53" i="16"/>
  <c r="B52" i="16"/>
  <c r="A52" i="16"/>
  <c r="B51" i="16"/>
  <c r="A51" i="16"/>
  <c r="B50" i="16"/>
  <c r="A50" i="16"/>
  <c r="B49" i="16"/>
  <c r="A49" i="16"/>
  <c r="B48" i="16"/>
  <c r="A48" i="16"/>
  <c r="B47" i="16"/>
  <c r="A47" i="16"/>
  <c r="B46" i="16"/>
  <c r="A46" i="16"/>
  <c r="B45" i="16"/>
  <c r="A45" i="16"/>
  <c r="B44" i="16"/>
  <c r="A44" i="16"/>
  <c r="B43" i="16"/>
  <c r="A43" i="16"/>
  <c r="B42" i="16"/>
  <c r="A42" i="16"/>
  <c r="B41" i="16"/>
  <c r="A41" i="16"/>
  <c r="B40" i="16"/>
  <c r="A40" i="16"/>
  <c r="B39" i="16"/>
  <c r="A39" i="16"/>
  <c r="B38" i="16"/>
  <c r="A38" i="16"/>
  <c r="B37" i="16"/>
  <c r="A37" i="16"/>
  <c r="B36" i="16"/>
  <c r="A36" i="16"/>
  <c r="B35" i="16"/>
  <c r="A35" i="16"/>
  <c r="B34" i="16"/>
  <c r="A34" i="16"/>
  <c r="B33" i="16"/>
  <c r="A33" i="16"/>
  <c r="B32" i="16"/>
  <c r="A32" i="16"/>
  <c r="B31" i="16"/>
  <c r="A31" i="16"/>
  <c r="B30" i="16"/>
  <c r="A30" i="16"/>
  <c r="B29" i="16"/>
  <c r="A29" i="16"/>
  <c r="B28" i="16"/>
  <c r="A28" i="16"/>
  <c r="B27" i="16"/>
  <c r="A27" i="16"/>
  <c r="B26" i="16"/>
  <c r="A26" i="16"/>
  <c r="B25" i="16"/>
  <c r="A25" i="16"/>
  <c r="B24" i="16"/>
  <c r="A24" i="16"/>
  <c r="B23" i="16"/>
  <c r="A23" i="16"/>
  <c r="B22" i="16"/>
  <c r="A22" i="16"/>
  <c r="B21" i="16"/>
  <c r="A21" i="16"/>
  <c r="B20" i="16"/>
  <c r="A20" i="16"/>
  <c r="B19" i="16"/>
  <c r="A19" i="16"/>
  <c r="B18" i="16"/>
  <c r="A18" i="16"/>
  <c r="B17" i="16"/>
  <c r="A17" i="16"/>
  <c r="B16" i="16"/>
  <c r="A16" i="16"/>
  <c r="B15" i="16"/>
  <c r="A15" i="16"/>
  <c r="B14" i="16"/>
  <c r="A14" i="16"/>
  <c r="B13" i="16"/>
  <c r="A13" i="16"/>
  <c r="B12" i="16"/>
  <c r="A12" i="16"/>
  <c r="B11" i="16"/>
  <c r="A11" i="16"/>
  <c r="B10" i="16"/>
  <c r="A10" i="16"/>
  <c r="CN124" i="16"/>
  <c r="BH124" i="16"/>
  <c r="AF124" i="16"/>
  <c r="B9" i="16"/>
  <c r="A9" i="16"/>
  <c r="B8" i="16"/>
  <c r="A8" i="16"/>
  <c r="B7" i="16"/>
  <c r="A7" i="16"/>
  <c r="DB6" i="16"/>
  <c r="DA6" i="16"/>
  <c r="CZ6" i="16"/>
  <c r="CY6" i="16"/>
  <c r="CX6" i="16"/>
  <c r="CW6" i="16"/>
  <c r="CV6" i="16"/>
  <c r="CU6" i="16"/>
  <c r="CT6" i="16"/>
  <c r="CS6" i="16"/>
  <c r="CR6" i="16"/>
  <c r="CQ6" i="16"/>
  <c r="CP6" i="16"/>
  <c r="CO6" i="16"/>
  <c r="CN6" i="16"/>
  <c r="CM6" i="16"/>
  <c r="CL6" i="16"/>
  <c r="CK6" i="16"/>
  <c r="CJ6" i="16"/>
  <c r="CI6" i="16"/>
  <c r="CH6" i="16"/>
  <c r="CG6" i="16"/>
  <c r="CF6" i="16"/>
  <c r="CE6" i="16"/>
  <c r="CD6" i="16"/>
  <c r="CC6" i="16"/>
  <c r="CB6" i="16"/>
  <c r="CA6" i="16"/>
  <c r="BZ6" i="16"/>
  <c r="BY6" i="16"/>
  <c r="BX6" i="16"/>
  <c r="BW6" i="16"/>
  <c r="BV6" i="16"/>
  <c r="BU6" i="16"/>
  <c r="BT6" i="16"/>
  <c r="BS6" i="16"/>
  <c r="BR6" i="16"/>
  <c r="BQ6" i="16"/>
  <c r="BP6" i="16"/>
  <c r="BO6" i="16"/>
  <c r="BN6" i="16"/>
  <c r="BM6" i="16"/>
  <c r="BL6" i="16"/>
  <c r="BK6" i="16"/>
  <c r="BJ6" i="16"/>
  <c r="BI6" i="16"/>
  <c r="BH6" i="16"/>
  <c r="BG6" i="16"/>
  <c r="BF6" i="16"/>
  <c r="BE6" i="16"/>
  <c r="BD6" i="16"/>
  <c r="BC6" i="16"/>
  <c r="BB6" i="16"/>
  <c r="BA6" i="16"/>
  <c r="AZ6" i="16"/>
  <c r="AY6" i="16"/>
  <c r="AX6" i="16"/>
  <c r="AW6" i="16"/>
  <c r="AV6" i="16"/>
  <c r="AU6" i="16"/>
  <c r="AT6" i="16"/>
  <c r="AS6" i="16"/>
  <c r="AR6" i="16"/>
  <c r="AQ6" i="16"/>
  <c r="AP6" i="16"/>
  <c r="AO6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DB5" i="16"/>
  <c r="DA5" i="16"/>
  <c r="CZ5" i="16"/>
  <c r="CY5" i="16"/>
  <c r="CX5" i="16"/>
  <c r="CW5" i="16"/>
  <c r="CV5" i="16"/>
  <c r="CU5" i="16"/>
  <c r="CT5" i="16"/>
  <c r="CS5" i="16"/>
  <c r="CR5" i="16"/>
  <c r="CQ5" i="16"/>
  <c r="CP5" i="16"/>
  <c r="CO5" i="16"/>
  <c r="CN5" i="16"/>
  <c r="CM5" i="16"/>
  <c r="CL5" i="16"/>
  <c r="CK5" i="16"/>
  <c r="CJ5" i="16"/>
  <c r="CI5" i="16"/>
  <c r="CH5" i="16"/>
  <c r="CG5" i="16"/>
  <c r="CF5" i="16"/>
  <c r="CE5" i="16"/>
  <c r="CD5" i="16"/>
  <c r="CC5" i="16"/>
  <c r="CB5" i="16"/>
  <c r="CA5" i="16"/>
  <c r="BZ5" i="16"/>
  <c r="BY5" i="16"/>
  <c r="BX5" i="16"/>
  <c r="BW5" i="16"/>
  <c r="BV5" i="16"/>
  <c r="BU5" i="16"/>
  <c r="BT5" i="16"/>
  <c r="BS5" i="16"/>
  <c r="BR5" i="16"/>
  <c r="BQ5" i="16"/>
  <c r="BP5" i="16"/>
  <c r="BO5" i="16"/>
  <c r="BN5" i="16"/>
  <c r="BM5" i="16"/>
  <c r="BL5" i="16"/>
  <c r="BK5" i="16"/>
  <c r="BJ5" i="16"/>
  <c r="BI5" i="16"/>
  <c r="BH5" i="16"/>
  <c r="BG5" i="16"/>
  <c r="BF5" i="16"/>
  <c r="BE5" i="16"/>
  <c r="BD5" i="16"/>
  <c r="BC5" i="16"/>
  <c r="BB5" i="16"/>
  <c r="BA5" i="16"/>
  <c r="AZ5" i="16"/>
  <c r="AY5" i="16"/>
  <c r="AX5" i="16"/>
  <c r="AW5" i="16"/>
  <c r="AV5" i="16"/>
  <c r="AU5" i="16"/>
  <c r="AT5" i="16"/>
  <c r="AS5" i="16"/>
  <c r="AR5" i="16"/>
  <c r="AQ5" i="16"/>
  <c r="AP5" i="16"/>
  <c r="AO5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CI124" i="16"/>
  <c r="BW124" i="16"/>
  <c r="BC124" i="16"/>
  <c r="AY124" i="16"/>
  <c r="AA124" i="16"/>
  <c r="W124" i="16"/>
  <c r="C124" i="16"/>
  <c r="CX124" i="16"/>
  <c r="CT124" i="16"/>
  <c r="CO124" i="16"/>
  <c r="CL124" i="16"/>
  <c r="CK124" i="16"/>
  <c r="CH124" i="16"/>
  <c r="CG124" i="16"/>
  <c r="CD124" i="16"/>
  <c r="BZ124" i="16"/>
  <c r="BY124" i="16"/>
  <c r="BQ124" i="16"/>
  <c r="BN124" i="16"/>
  <c r="BM124" i="16"/>
  <c r="BJ124" i="16"/>
  <c r="BI124" i="16"/>
  <c r="BF124" i="16"/>
  <c r="BE124" i="16"/>
  <c r="AX124" i="16"/>
  <c r="AW124" i="16"/>
  <c r="AS124" i="16"/>
  <c r="AP124" i="16"/>
  <c r="AL124" i="16"/>
  <c r="AK124" i="16"/>
  <c r="AH124" i="16"/>
  <c r="AG124" i="16"/>
  <c r="AD124" i="16"/>
  <c r="AC124" i="16"/>
  <c r="Y124" i="16"/>
  <c r="V124" i="16"/>
  <c r="R124" i="16"/>
  <c r="N124" i="16"/>
  <c r="M124" i="16"/>
  <c r="I124" i="16"/>
  <c r="E124" i="16"/>
  <c r="DF124" i="16"/>
  <c r="DN112" i="16"/>
  <c r="DK124" i="16"/>
  <c r="DK127" i="16"/>
  <c r="DG124" i="16"/>
  <c r="J124" i="16"/>
  <c r="Z124" i="16"/>
  <c r="BR124" i="16"/>
  <c r="BV124" i="16"/>
  <c r="CP124" i="16"/>
  <c r="F124" i="16"/>
  <c r="AT124" i="16"/>
  <c r="BB124" i="16"/>
  <c r="Q124" i="16"/>
  <c r="U124" i="16"/>
  <c r="AO124" i="16"/>
  <c r="BA124" i="16"/>
  <c r="BU124" i="16"/>
  <c r="CC124" i="16"/>
  <c r="CS124" i="16"/>
  <c r="CW124" i="16"/>
  <c r="DA124" i="16"/>
  <c r="DT7" i="16" a="1"/>
  <c r="G124" i="16"/>
  <c r="K124" i="16"/>
  <c r="AI124" i="16"/>
  <c r="AQ124" i="16"/>
  <c r="BO124" i="16"/>
  <c r="BS124" i="16"/>
  <c r="CM124" i="16"/>
  <c r="CU124" i="16"/>
  <c r="L124" i="16"/>
  <c r="P124" i="16"/>
  <c r="AB124" i="16"/>
  <c r="AJ124" i="16"/>
  <c r="AV124" i="16"/>
  <c r="AZ124" i="16"/>
  <c r="BP124" i="16"/>
  <c r="BX124" i="16"/>
  <c r="CB124" i="16"/>
  <c r="CR124" i="16"/>
  <c r="CV124" i="16"/>
  <c r="DT9" i="16"/>
  <c r="DT108" i="16"/>
  <c r="DT92" i="16"/>
  <c r="DT76" i="16"/>
  <c r="DT60" i="16"/>
  <c r="DT44" i="16"/>
  <c r="DT28" i="16"/>
  <c r="DT12" i="16"/>
  <c r="DT22" i="16"/>
  <c r="DT43" i="16"/>
  <c r="DT65" i="16"/>
  <c r="DT86" i="16"/>
  <c r="DT107" i="16"/>
  <c r="DT23" i="16"/>
  <c r="DT45" i="16"/>
  <c r="DT66" i="16"/>
  <c r="DT87" i="16"/>
  <c r="DT109" i="16"/>
  <c r="DT30" i="16"/>
  <c r="DT57" i="16"/>
  <c r="DT78" i="16"/>
  <c r="DT99" i="16"/>
  <c r="DT21" i="16"/>
  <c r="DT42" i="16"/>
  <c r="DT63" i="16"/>
  <c r="DT85" i="16"/>
  <c r="DT106" i="16"/>
  <c r="DT104" i="16"/>
  <c r="DT88" i="16"/>
  <c r="DT72" i="16"/>
  <c r="DT56" i="16"/>
  <c r="DT40" i="16"/>
  <c r="DT24" i="16"/>
  <c r="DT8" i="16"/>
  <c r="DT27" i="16"/>
  <c r="DT49" i="16"/>
  <c r="DT70" i="16"/>
  <c r="DT91" i="16"/>
  <c r="DT7" i="16"/>
  <c r="DT29" i="16"/>
  <c r="DT50" i="16"/>
  <c r="DT71" i="16"/>
  <c r="DT93" i="16"/>
  <c r="DT46" i="16"/>
  <c r="DT14" i="16"/>
  <c r="DT35" i="16"/>
  <c r="DT62" i="16"/>
  <c r="DT83" i="16"/>
  <c r="DT105" i="16"/>
  <c r="DT26" i="16"/>
  <c r="DT47" i="16"/>
  <c r="DT69" i="16"/>
  <c r="DT90" i="16"/>
  <c r="DT100" i="16"/>
  <c r="DT84" i="16"/>
  <c r="DT68" i="16"/>
  <c r="DT52" i="16"/>
  <c r="DT36" i="16"/>
  <c r="DT20" i="16"/>
  <c r="DT11" i="16"/>
  <c r="DT33" i="16"/>
  <c r="DT54" i="16"/>
  <c r="DT75" i="16"/>
  <c r="DT97" i="16"/>
  <c r="DT13" i="16"/>
  <c r="DT34" i="16"/>
  <c r="DT55" i="16"/>
  <c r="DT77" i="16"/>
  <c r="DT98" i="16"/>
  <c r="DT110" i="16"/>
  <c r="DT19" i="16"/>
  <c r="DT41" i="16"/>
  <c r="DT67" i="16"/>
  <c r="DT89" i="16"/>
  <c r="DT10" i="16"/>
  <c r="DT31" i="16"/>
  <c r="DT53" i="16"/>
  <c r="DT74" i="16"/>
  <c r="DT95" i="16"/>
  <c r="DT96" i="16"/>
  <c r="DT80" i="16"/>
  <c r="DT64" i="16"/>
  <c r="DT48" i="16"/>
  <c r="DT32" i="16"/>
  <c r="DT16" i="16"/>
  <c r="DT17" i="16"/>
  <c r="DT38" i="16"/>
  <c r="DT59" i="16"/>
  <c r="DT81" i="16"/>
  <c r="DT102" i="16"/>
  <c r="DT18" i="16"/>
  <c r="DT39" i="16"/>
  <c r="DT61" i="16"/>
  <c r="DT82" i="16"/>
  <c r="DT103" i="16"/>
  <c r="DT25" i="16"/>
  <c r="DT51" i="16"/>
  <c r="DT73" i="16"/>
  <c r="DT94" i="16"/>
  <c r="DT15" i="16"/>
  <c r="DT37" i="16"/>
  <c r="DT58" i="16"/>
  <c r="DT79" i="16"/>
  <c r="DT101" i="16"/>
  <c r="D59" i="4"/>
  <c r="H35" i="4"/>
  <c r="H34" i="4"/>
  <c r="O124" i="16"/>
  <c r="S124" i="16"/>
  <c r="AE124" i="16"/>
  <c r="AM124" i="16"/>
  <c r="AU124" i="16"/>
  <c r="BG124" i="16"/>
  <c r="BK124" i="16"/>
  <c r="CA124" i="16"/>
  <c r="CE124" i="16"/>
  <c r="CQ124" i="16"/>
  <c r="CY124" i="16"/>
  <c r="H124" i="16"/>
  <c r="T124" i="16"/>
  <c r="X124" i="16"/>
  <c r="AN124" i="16"/>
  <c r="AR124" i="16"/>
  <c r="BD124" i="16"/>
  <c r="BL124" i="16"/>
  <c r="BT124" i="16"/>
  <c r="CF124" i="16"/>
  <c r="CJ124" i="16"/>
  <c r="CZ124" i="16"/>
  <c r="DT111" i="16"/>
  <c r="D124" i="16"/>
  <c r="DH124" i="16"/>
  <c r="C125" i="16" a="1"/>
  <c r="D16" i="19"/>
  <c r="D52" i="4"/>
  <c r="D37" i="4"/>
  <c r="D53" i="4"/>
  <c r="DB124" i="16"/>
  <c r="DU13" i="16"/>
  <c r="DU70" i="16"/>
  <c r="DU60" i="16"/>
  <c r="DU94" i="16"/>
  <c r="DU49" i="16"/>
  <c r="DU86" i="16"/>
  <c r="DU30" i="16"/>
  <c r="DU87" i="16"/>
  <c r="DU83" i="16"/>
  <c r="DU14" i="16"/>
  <c r="DU102" i="16"/>
  <c r="DU106" i="16"/>
  <c r="DU8" i="16"/>
  <c r="DU92" i="16"/>
  <c r="DU78" i="16"/>
  <c r="DU36" i="16"/>
  <c r="Q125" i="16"/>
  <c r="Q127" i="16"/>
  <c r="AD125" i="16"/>
  <c r="AD127" i="16"/>
  <c r="BV125" i="16"/>
  <c r="BV127" i="16"/>
  <c r="F125" i="16"/>
  <c r="F127" i="16"/>
  <c r="Z125" i="16"/>
  <c r="Z127" i="16"/>
  <c r="AP125" i="16"/>
  <c r="AP127" i="16"/>
  <c r="C125" i="16"/>
  <c r="C127" i="16"/>
  <c r="AA125" i="16"/>
  <c r="AA127" i="16"/>
  <c r="L125" i="16"/>
  <c r="L127" i="16"/>
  <c r="AK125" i="16"/>
  <c r="AK127" i="16"/>
  <c r="W125" i="16"/>
  <c r="W127" i="16"/>
  <c r="BN125" i="16"/>
  <c r="BN127" i="16"/>
  <c r="AG125" i="16"/>
  <c r="AG127" i="16"/>
  <c r="CX125" i="16"/>
  <c r="CX127" i="16"/>
  <c r="CV125" i="16"/>
  <c r="CV127" i="16"/>
  <c r="AZ125" i="16"/>
  <c r="AZ127" i="16"/>
  <c r="CS125" i="16"/>
  <c r="CS127" i="16"/>
  <c r="AW125" i="16"/>
  <c r="AW127" i="16"/>
  <c r="CY125" i="16"/>
  <c r="CY127" i="16"/>
  <c r="BC125" i="16"/>
  <c r="BC127" i="16"/>
  <c r="CN125" i="16"/>
  <c r="CN127" i="16"/>
  <c r="AR125" i="16"/>
  <c r="CE125" i="16"/>
  <c r="AY125" i="16"/>
  <c r="AY127" i="16"/>
  <c r="CK125" i="16"/>
  <c r="CK127" i="16"/>
  <c r="BE125" i="16"/>
  <c r="BE127" i="16"/>
  <c r="CJ125" i="16"/>
  <c r="BD125" i="16"/>
  <c r="BD127" i="16"/>
  <c r="CQ125" i="16"/>
  <c r="BK125" i="16"/>
  <c r="E125" i="16"/>
  <c r="E127" i="16"/>
  <c r="U125" i="16"/>
  <c r="U127" i="16"/>
  <c r="AH125" i="16"/>
  <c r="AH127" i="16"/>
  <c r="V125" i="16"/>
  <c r="V127" i="16"/>
  <c r="AI125" i="16"/>
  <c r="AI127" i="16"/>
  <c r="BZ125" i="16"/>
  <c r="BZ127" i="16"/>
  <c r="AX125" i="16"/>
  <c r="AX127" i="16"/>
  <c r="T125" i="16"/>
  <c r="BB125" i="16"/>
  <c r="BB127" i="16"/>
  <c r="X125" i="16"/>
  <c r="BR125" i="16"/>
  <c r="BR127" i="16"/>
  <c r="BQ125" i="16"/>
  <c r="BQ127" i="16"/>
  <c r="CM125" i="16"/>
  <c r="CM127" i="16"/>
  <c r="CC125" i="16"/>
  <c r="CC127" i="16"/>
  <c r="CR125" i="16"/>
  <c r="CR127" i="16"/>
  <c r="AO125" i="16"/>
  <c r="AO127" i="16"/>
  <c r="BH125" i="16"/>
  <c r="BH127" i="16"/>
  <c r="DA125" i="16"/>
  <c r="DA127" i="16"/>
  <c r="AN125" i="16"/>
  <c r="N125" i="16"/>
  <c r="N127" i="16"/>
  <c r="AL125" i="16"/>
  <c r="AL127" i="16"/>
  <c r="R125" i="16"/>
  <c r="R127" i="16"/>
  <c r="AJ125" i="16"/>
  <c r="AJ127" i="16"/>
  <c r="G125" i="16"/>
  <c r="G127" i="16"/>
  <c r="AQ125" i="16"/>
  <c r="AQ127" i="16"/>
  <c r="CW125" i="16"/>
  <c r="CW127" i="16"/>
  <c r="CF125" i="16"/>
  <c r="BW125" i="16"/>
  <c r="BW127" i="16"/>
  <c r="BM125" i="16"/>
  <c r="BM127" i="16"/>
  <c r="AV125" i="16"/>
  <c r="AV127" i="16"/>
  <c r="CO125" i="16"/>
  <c r="CO127" i="16"/>
  <c r="BX125" i="16"/>
  <c r="BX127" i="16"/>
  <c r="CZ125" i="16"/>
  <c r="AM125" i="16"/>
  <c r="AM127" i="16"/>
  <c r="DB125" i="16"/>
  <c r="K125" i="16"/>
  <c r="K127" i="16"/>
  <c r="CD125" i="16"/>
  <c r="CD127" i="16"/>
  <c r="AC125" i="16"/>
  <c r="AC127" i="16"/>
  <c r="O125" i="16"/>
  <c r="CT125" i="16"/>
  <c r="CT127" i="16"/>
  <c r="CG125" i="16"/>
  <c r="CG127" i="16"/>
  <c r="BP125" i="16"/>
  <c r="BP127" i="16"/>
  <c r="BG125" i="16"/>
  <c r="BG127" i="16"/>
  <c r="BY125" i="16"/>
  <c r="BY127" i="16"/>
  <c r="BO125" i="16"/>
  <c r="BO127" i="16"/>
  <c r="Y125" i="16"/>
  <c r="Y127" i="16"/>
  <c r="BJ125" i="16"/>
  <c r="BJ127" i="16"/>
  <c r="BA125" i="16"/>
  <c r="BA127" i="16"/>
  <c r="CB125" i="16"/>
  <c r="CB127" i="16"/>
  <c r="CL125" i="16"/>
  <c r="CL127" i="16"/>
  <c r="CP125" i="16"/>
  <c r="CP127" i="16"/>
  <c r="P125" i="16"/>
  <c r="P127" i="16"/>
  <c r="AB125" i="16"/>
  <c r="AB127" i="16"/>
  <c r="BL125" i="16"/>
  <c r="BL127" i="16"/>
  <c r="AT125" i="16"/>
  <c r="AT127" i="16"/>
  <c r="AU125" i="16"/>
  <c r="AU127" i="16"/>
  <c r="AS125" i="16"/>
  <c r="AS127" i="16"/>
  <c r="CI125" i="16"/>
  <c r="CI127" i="16"/>
  <c r="I125" i="16"/>
  <c r="I127" i="16"/>
  <c r="BF125" i="16"/>
  <c r="BF127" i="16"/>
  <c r="AE125" i="16"/>
  <c r="S125" i="16"/>
  <c r="S127" i="16"/>
  <c r="D125" i="16"/>
  <c r="AF125" i="16"/>
  <c r="AF127" i="16"/>
  <c r="BI125" i="16"/>
  <c r="BI127" i="16"/>
  <c r="BU125" i="16"/>
  <c r="BU127" i="16"/>
  <c r="BT125" i="16"/>
  <c r="BT127" i="16"/>
  <c r="M125" i="16"/>
  <c r="M127" i="16"/>
  <c r="CH125" i="16"/>
  <c r="CH127" i="16"/>
  <c r="BS125" i="16"/>
  <c r="BS127" i="16"/>
  <c r="CA125" i="16"/>
  <c r="CA127" i="16"/>
  <c r="J125" i="16"/>
  <c r="J127" i="16"/>
  <c r="H125" i="16"/>
  <c r="CU125" i="16"/>
  <c r="CU127" i="16"/>
  <c r="DU75" i="16"/>
  <c r="DU11" i="16"/>
  <c r="DU110" i="16"/>
  <c r="DU43" i="16"/>
  <c r="CE127" i="16"/>
  <c r="O127" i="16"/>
  <c r="DU100" i="16"/>
  <c r="DU46" i="16"/>
  <c r="DU9" i="16"/>
  <c r="DU104" i="16"/>
  <c r="DB127" i="16"/>
  <c r="DU44" i="16"/>
  <c r="CJ127" i="16"/>
  <c r="T127" i="16"/>
  <c r="DU103" i="16"/>
  <c r="DU84" i="16"/>
  <c r="DU17" i="16"/>
  <c r="DU101" i="16"/>
  <c r="DU29" i="16"/>
  <c r="DU73" i="16"/>
  <c r="D127" i="16"/>
  <c r="DU19" i="16"/>
  <c r="DU25" i="16"/>
  <c r="DU10" i="16"/>
  <c r="CF127" i="16"/>
  <c r="AR127" i="16"/>
  <c r="H127" i="16"/>
  <c r="DU24" i="16"/>
  <c r="DU82" i="16"/>
  <c r="DU57" i="16"/>
  <c r="DU109" i="16"/>
  <c r="DT113" i="16"/>
  <c r="DU51" i="16"/>
  <c r="DU48" i="16"/>
  <c r="DU79" i="16"/>
  <c r="DU20" i="16"/>
  <c r="DU37" i="16"/>
  <c r="DU77" i="16"/>
  <c r="DU28" i="16"/>
  <c r="DU22" i="16"/>
  <c r="DU62" i="16"/>
  <c r="DU39" i="16"/>
  <c r="DU33" i="16"/>
  <c r="DU66" i="16"/>
  <c r="DU61" i="16"/>
  <c r="DU107" i="16"/>
  <c r="DU98" i="16"/>
  <c r="DU95" i="16"/>
  <c r="DU68" i="16"/>
  <c r="DU53" i="16"/>
  <c r="DU76" i="16"/>
  <c r="DU50" i="16"/>
  <c r="DU42" i="16"/>
  <c r="DU108" i="16"/>
  <c r="DU26" i="16"/>
  <c r="DU40" i="16"/>
  <c r="DU16" i="16"/>
  <c r="DU18" i="16"/>
  <c r="DU96" i="16"/>
  <c r="DU91" i="16"/>
  <c r="DU69" i="16"/>
  <c r="DU34" i="16"/>
  <c r="DU31" i="16"/>
  <c r="DU90" i="16"/>
  <c r="DU32" i="16"/>
  <c r="DU71" i="16"/>
  <c r="DU52" i="16"/>
  <c r="DU105" i="16"/>
  <c r="DU81" i="16"/>
  <c r="DU67" i="16"/>
  <c r="DU54" i="16"/>
  <c r="DU65" i="16"/>
  <c r="DU56" i="16"/>
  <c r="DU7" i="16"/>
  <c r="DU72" i="16"/>
  <c r="DU59" i="16"/>
  <c r="DU80" i="16"/>
  <c r="DU45" i="16"/>
  <c r="DU41" i="16"/>
  <c r="DU89" i="16"/>
  <c r="DU74" i="16"/>
  <c r="DU97" i="16"/>
  <c r="DU15" i="16"/>
  <c r="DU85" i="16"/>
  <c r="DU64" i="16"/>
  <c r="DU47" i="16"/>
  <c r="AN127" i="16"/>
  <c r="BK127" i="16"/>
  <c r="AE127" i="16"/>
  <c r="DU88" i="16"/>
  <c r="DU35" i="16"/>
  <c r="DU93" i="16"/>
  <c r="DU38" i="16"/>
  <c r="DU55" i="16"/>
  <c r="DU12" i="16"/>
  <c r="DU27" i="16"/>
  <c r="DU63" i="16"/>
  <c r="DU58" i="16"/>
  <c r="CZ127" i="16"/>
  <c r="X127" i="16"/>
  <c r="CQ127" i="16"/>
  <c r="DU21" i="16"/>
  <c r="DU23" i="16"/>
  <c r="DU99" i="16"/>
  <c r="DU111" i="16"/>
  <c r="DQ111" i="16"/>
  <c r="DR111" i="16"/>
  <c r="DI122" i="16"/>
  <c r="D25" i="4"/>
  <c r="DC114" i="16"/>
  <c r="H27" i="4"/>
  <c r="DN115" i="16"/>
  <c r="DM124" i="16"/>
  <c r="DM127" i="16"/>
  <c r="H25" i="4"/>
  <c r="L8" i="4"/>
  <c r="D20" i="4"/>
  <c r="DE121" i="16"/>
  <c r="E69" i="19"/>
  <c r="F69" i="19"/>
  <c r="DN122" i="16"/>
  <c r="DL121" i="16"/>
  <c r="E58" i="19"/>
  <c r="G58" i="19"/>
  <c r="DE124" i="16"/>
  <c r="DE127" i="16"/>
  <c r="F58" i="19"/>
  <c r="F59" i="19"/>
  <c r="DL124" i="16"/>
  <c r="DL127" i="16"/>
  <c r="F60" i="19"/>
  <c r="H21" i="4"/>
  <c r="G59" i="19"/>
  <c r="G60" i="19"/>
  <c r="F61" i="19"/>
  <c r="H20" i="4"/>
  <c r="DD116" i="16"/>
  <c r="D46" i="4"/>
  <c r="D44" i="4"/>
  <c r="D21" i="4"/>
  <c r="D22" i="4"/>
  <c r="DJ121" i="16"/>
  <c r="E70" i="19"/>
  <c r="DD114" i="16"/>
  <c r="DN116" i="16"/>
  <c r="D43" i="4"/>
  <c r="D41" i="4"/>
  <c r="DD113" i="16"/>
  <c r="D48" i="4"/>
  <c r="H46" i="4"/>
  <c r="H44" i="4"/>
  <c r="DJ120" i="16"/>
  <c r="DI121" i="16"/>
  <c r="H43" i="4"/>
  <c r="H41" i="4"/>
  <c r="DD111" i="16"/>
  <c r="DN113" i="16"/>
  <c r="D57" i="4"/>
  <c r="H52" i="4"/>
  <c r="DN114" i="16"/>
  <c r="H53" i="4"/>
  <c r="DJ123" i="16"/>
  <c r="DJ124" i="16"/>
  <c r="D58" i="4"/>
  <c r="D60" i="4"/>
  <c r="H48" i="4"/>
  <c r="H49" i="4"/>
  <c r="D38" i="4"/>
  <c r="DN111" i="16"/>
  <c r="DI123" i="16"/>
  <c r="H54" i="4"/>
  <c r="DI124" i="16"/>
  <c r="DI127" i="16"/>
  <c r="H18" i="4"/>
  <c r="DD120" i="16"/>
  <c r="DN120" i="16"/>
  <c r="H14" i="4"/>
  <c r="H12" i="4"/>
  <c r="D35" i="4"/>
  <c r="DC123" i="16"/>
  <c r="H8" i="4"/>
  <c r="DC121" i="16"/>
  <c r="H6" i="4"/>
  <c r="L6" i="4"/>
  <c r="D19" i="4"/>
  <c r="D17" i="4"/>
  <c r="DC124" i="16"/>
  <c r="DN121" i="16"/>
  <c r="H22" i="4"/>
  <c r="D36" i="4"/>
  <c r="D34" i="4"/>
  <c r="L9" i="4"/>
  <c r="DD123" i="16"/>
  <c r="H17" i="4"/>
  <c r="L7" i="4"/>
  <c r="DC127" i="16"/>
  <c r="DD124" i="16"/>
  <c r="DN123" i="16"/>
  <c r="DF127" i="16"/>
  <c r="DD127" i="16"/>
  <c r="DN124" i="16"/>
  <c r="DN127" i="16"/>
</calcChain>
</file>

<file path=xl/comments1.xml><?xml version="1.0" encoding="utf-8"?>
<comments xmlns="http://schemas.openxmlformats.org/spreadsheetml/2006/main">
  <authors>
    <author>Andrew Ross</author>
  </authors>
  <commentList>
    <comment ref="H52" authorId="0">
      <text>
        <r>
          <rPr>
            <b/>
            <sz val="9"/>
            <color indexed="81"/>
            <rFont val="Tahoma"/>
            <family val="2"/>
          </rPr>
          <t xml:space="preserve">Tobias Emonts-Holley:
</t>
        </r>
        <r>
          <rPr>
            <sz val="9"/>
            <color indexed="81"/>
            <rFont val="Tahoma"/>
            <family val="2"/>
          </rPr>
          <t xml:space="preserve">Tourism figures derived from International Passenger Survey (~60% RUK and 40% ROW)
</t>
        </r>
      </text>
    </comment>
  </commentList>
</comments>
</file>

<file path=xl/comments2.xml><?xml version="1.0" encoding="utf-8"?>
<comments xmlns="http://schemas.openxmlformats.org/spreadsheetml/2006/main">
  <authors>
    <author>Tobias Emonts-Holley</author>
  </authors>
  <commentList>
    <comment ref="D42" authorId="0">
      <text>
        <r>
          <rPr>
            <b/>
            <sz val="9"/>
            <color indexed="81"/>
            <rFont val="Tahoma"/>
            <family val="2"/>
          </rPr>
          <t>Tobias Emonts-Holley:</t>
        </r>
        <r>
          <rPr>
            <sz val="9"/>
            <color indexed="81"/>
            <rFont val="Tahoma"/>
            <family val="2"/>
          </rPr>
          <t xml:space="preserve">
Individual shares as proxy</t>
        </r>
      </text>
    </comment>
  </commentList>
</comments>
</file>

<file path=xl/sharedStrings.xml><?xml version="1.0" encoding="utf-8"?>
<sst xmlns="http://schemas.openxmlformats.org/spreadsheetml/2006/main" count="1312" uniqueCount="722">
  <si>
    <t>GVA</t>
  </si>
  <si>
    <t>Total</t>
  </si>
  <si>
    <t>Compensation of employees</t>
  </si>
  <si>
    <t>Primary resources total</t>
  </si>
  <si>
    <t>Primary uses total</t>
  </si>
  <si>
    <t>Secondary resources total</t>
  </si>
  <si>
    <t>Secondary uses total</t>
  </si>
  <si>
    <t>Balance of secondary income</t>
  </si>
  <si>
    <t>Total household income</t>
  </si>
  <si>
    <t>Gross operating surplus</t>
  </si>
  <si>
    <t>Gross mixed income</t>
  </si>
  <si>
    <t>Net property income</t>
  </si>
  <si>
    <t>All pensions</t>
  </si>
  <si>
    <t>Other social benefits</t>
  </si>
  <si>
    <t>Net other income</t>
  </si>
  <si>
    <t>Total household disposable income</t>
  </si>
  <si>
    <t>Source (Accessed 15 May 2013):</t>
  </si>
  <si>
    <t>Worksheet:</t>
  </si>
  <si>
    <t>Description:</t>
  </si>
  <si>
    <t>IxI</t>
  </si>
  <si>
    <t>IncExp</t>
  </si>
  <si>
    <t>Income and Expenditure Accounts</t>
  </si>
  <si>
    <t>SAM</t>
  </si>
  <si>
    <t>GDHI</t>
  </si>
  <si>
    <t>http://www.ons.gov.uk/ons/rel/regional-accounts/regional-household-income/spring-2013/rft-nuts2.xls</t>
  </si>
  <si>
    <t/>
  </si>
  <si>
    <t>Total output at basic prices</t>
  </si>
  <si>
    <t>TOut</t>
  </si>
  <si>
    <t>Gross value added at basic prices</t>
  </si>
  <si>
    <t>GOS</t>
  </si>
  <si>
    <t>CoE</t>
  </si>
  <si>
    <t>Taxes less subsidies on production</t>
  </si>
  <si>
    <t>TlSPrdn</t>
  </si>
  <si>
    <t>Taxes less subsidies on products</t>
  </si>
  <si>
    <t>TlSPrds</t>
  </si>
  <si>
    <t>Total intermediate consumption at basic prices</t>
  </si>
  <si>
    <t>TIC</t>
  </si>
  <si>
    <t>Imports from rest of world</t>
  </si>
  <si>
    <t>RoWImp</t>
  </si>
  <si>
    <t>Imports from rest of UK</t>
  </si>
  <si>
    <t>RUKImp</t>
  </si>
  <si>
    <t>Total domestic consumption</t>
  </si>
  <si>
    <t>TDC</t>
  </si>
  <si>
    <t>Households as employers</t>
  </si>
  <si>
    <t>104</t>
  </si>
  <si>
    <t>Other personal services</t>
  </si>
  <si>
    <t>103</t>
  </si>
  <si>
    <t>Repairs - personal and household</t>
  </si>
  <si>
    <t>102</t>
  </si>
  <si>
    <t>Membership organisations</t>
  </si>
  <si>
    <t>101</t>
  </si>
  <si>
    <t>Sports &amp; recreation</t>
  </si>
  <si>
    <t>100</t>
  </si>
  <si>
    <t>Gambling</t>
  </si>
  <si>
    <t>99</t>
  </si>
  <si>
    <t>Cultural services</t>
  </si>
  <si>
    <t>98</t>
  </si>
  <si>
    <t>Creative services</t>
  </si>
  <si>
    <t>97</t>
  </si>
  <si>
    <t>Social work</t>
  </si>
  <si>
    <t>96</t>
  </si>
  <si>
    <t>Residential care</t>
  </si>
  <si>
    <t>95</t>
  </si>
  <si>
    <t>Health</t>
  </si>
  <si>
    <t>94</t>
  </si>
  <si>
    <t>Education</t>
  </si>
  <si>
    <t>93</t>
  </si>
  <si>
    <t>Public administration &amp; defence</t>
  </si>
  <si>
    <t>92</t>
  </si>
  <si>
    <t>Business support services</t>
  </si>
  <si>
    <t>91</t>
  </si>
  <si>
    <t>Building &amp; landscape services</t>
  </si>
  <si>
    <t>90</t>
  </si>
  <si>
    <t>Security &amp; investigation</t>
  </si>
  <si>
    <t>89</t>
  </si>
  <si>
    <t>Travel &amp; related services</t>
  </si>
  <si>
    <t>88</t>
  </si>
  <si>
    <t>Employment services</t>
  </si>
  <si>
    <t>87</t>
  </si>
  <si>
    <t>Rental and leasing services</t>
  </si>
  <si>
    <t>86</t>
  </si>
  <si>
    <t>Veterinary services</t>
  </si>
  <si>
    <t>85</t>
  </si>
  <si>
    <t>Other professional services</t>
  </si>
  <si>
    <t>84</t>
  </si>
  <si>
    <t>Advertising &amp; market research</t>
  </si>
  <si>
    <t>83</t>
  </si>
  <si>
    <t>Research &amp; development</t>
  </si>
  <si>
    <t>82</t>
  </si>
  <si>
    <t>Architectural services etc</t>
  </si>
  <si>
    <t>81</t>
  </si>
  <si>
    <t>Head office &amp; consulting services</t>
  </si>
  <si>
    <t>80</t>
  </si>
  <si>
    <t>Accounting &amp; tax services</t>
  </si>
  <si>
    <t>79</t>
  </si>
  <si>
    <t>Legal activities</t>
  </si>
  <si>
    <t>78</t>
  </si>
  <si>
    <t>Real estate - fee or contract</t>
  </si>
  <si>
    <t>77</t>
  </si>
  <si>
    <t>Imputed rent</t>
  </si>
  <si>
    <t>76</t>
  </si>
  <si>
    <t>Real estate - own</t>
  </si>
  <si>
    <t>75</t>
  </si>
  <si>
    <t>Auxiliary financial services</t>
  </si>
  <si>
    <t>74</t>
  </si>
  <si>
    <t>Insurance &amp; pensions</t>
  </si>
  <si>
    <t>73</t>
  </si>
  <si>
    <t>Financial services</t>
  </si>
  <si>
    <t>72</t>
  </si>
  <si>
    <t>Information services</t>
  </si>
  <si>
    <t>71</t>
  </si>
  <si>
    <t>Computer services</t>
  </si>
  <si>
    <t>70</t>
  </si>
  <si>
    <t>Telecommunications</t>
  </si>
  <si>
    <t>69</t>
  </si>
  <si>
    <t>Broadcasting</t>
  </si>
  <si>
    <t>68</t>
  </si>
  <si>
    <t>Film video &amp; TV etc</t>
  </si>
  <si>
    <t>67</t>
  </si>
  <si>
    <t>Publishing services</t>
  </si>
  <si>
    <t>66</t>
  </si>
  <si>
    <t>Food &amp; beverage services</t>
  </si>
  <si>
    <t>65</t>
  </si>
  <si>
    <t>Accommodation</t>
  </si>
  <si>
    <t>64</t>
  </si>
  <si>
    <t>Post &amp; courier</t>
  </si>
  <si>
    <t>63</t>
  </si>
  <si>
    <t>Support services for transport</t>
  </si>
  <si>
    <t>62</t>
  </si>
  <si>
    <t>Air transport</t>
  </si>
  <si>
    <t>61</t>
  </si>
  <si>
    <t>Water transport</t>
  </si>
  <si>
    <t>60</t>
  </si>
  <si>
    <t>Other land transport</t>
  </si>
  <si>
    <t>59</t>
  </si>
  <si>
    <t>Rail transport</t>
  </si>
  <si>
    <t>58</t>
  </si>
  <si>
    <t>Retail - excl vehicles</t>
  </si>
  <si>
    <t>57</t>
  </si>
  <si>
    <t>Wholesale - excl vehicles</t>
  </si>
  <si>
    <t>56</t>
  </si>
  <si>
    <t>Wholesale &amp; Retail - vehicles</t>
  </si>
  <si>
    <t>55</t>
  </si>
  <si>
    <t>Construction - specialised</t>
  </si>
  <si>
    <t>54</t>
  </si>
  <si>
    <t>Construction - civil engineering</t>
  </si>
  <si>
    <t>53</t>
  </si>
  <si>
    <t>Construction - buildings</t>
  </si>
  <si>
    <t>52</t>
  </si>
  <si>
    <t>Remediation &amp; waste management</t>
  </si>
  <si>
    <t>51</t>
  </si>
  <si>
    <t>Waste</t>
  </si>
  <si>
    <t>50</t>
  </si>
  <si>
    <t>Water and sewerage</t>
  </si>
  <si>
    <t>49</t>
  </si>
  <si>
    <t>Gas etc</t>
  </si>
  <si>
    <t>48</t>
  </si>
  <si>
    <t>Electricity</t>
  </si>
  <si>
    <t>47</t>
  </si>
  <si>
    <t>Repair &amp; maintenance</t>
  </si>
  <si>
    <t>46</t>
  </si>
  <si>
    <t>Other manufacturing</t>
  </si>
  <si>
    <t>45</t>
  </si>
  <si>
    <t>Furniture</t>
  </si>
  <si>
    <t>44</t>
  </si>
  <si>
    <t>Other transport equipment</t>
  </si>
  <si>
    <t>43</t>
  </si>
  <si>
    <t>Motor Vehicles</t>
  </si>
  <si>
    <t>42</t>
  </si>
  <si>
    <t>Machinery &amp; equipment</t>
  </si>
  <si>
    <t>41</t>
  </si>
  <si>
    <t>Electrical equipment</t>
  </si>
  <si>
    <t>40</t>
  </si>
  <si>
    <t>Computers, electronics &amp; opticals</t>
  </si>
  <si>
    <t>39</t>
  </si>
  <si>
    <t>Fabricated metal</t>
  </si>
  <si>
    <t>38</t>
  </si>
  <si>
    <t>Other metals &amp; casting</t>
  </si>
  <si>
    <t>37</t>
  </si>
  <si>
    <t>Iron &amp; Steel</t>
  </si>
  <si>
    <t>36</t>
  </si>
  <si>
    <t>Glass, clay &amp; stone etc</t>
  </si>
  <si>
    <t>35</t>
  </si>
  <si>
    <t>Cement lime &amp; plaster</t>
  </si>
  <si>
    <t>34</t>
  </si>
  <si>
    <t>Rubber &amp; Plastic</t>
  </si>
  <si>
    <t>33</t>
  </si>
  <si>
    <t>Pharmaceuticals</t>
  </si>
  <si>
    <t>32</t>
  </si>
  <si>
    <t>Inorganic chemicals, dyestuffs &amp; agrochemicals</t>
  </si>
  <si>
    <t>31</t>
  </si>
  <si>
    <t>Other chemicals</t>
  </si>
  <si>
    <t>30</t>
  </si>
  <si>
    <t>Cleaning &amp; toilet preparations</t>
  </si>
  <si>
    <t>29</t>
  </si>
  <si>
    <t>Paints, varnishes and inks etc</t>
  </si>
  <si>
    <t>28</t>
  </si>
  <si>
    <t>Coke, petroleum &amp; petrochemicals</t>
  </si>
  <si>
    <t>27</t>
  </si>
  <si>
    <t>Printing and recording</t>
  </si>
  <si>
    <t>26</t>
  </si>
  <si>
    <t>Paper &amp; paper products</t>
  </si>
  <si>
    <t>25</t>
  </si>
  <si>
    <t>Wood and wood products</t>
  </si>
  <si>
    <t>24</t>
  </si>
  <si>
    <t>Leather goods</t>
  </si>
  <si>
    <t>23</t>
  </si>
  <si>
    <t>Wearing apparel</t>
  </si>
  <si>
    <t>22</t>
  </si>
  <si>
    <t>Textiles</t>
  </si>
  <si>
    <t>21</t>
  </si>
  <si>
    <t>Tobacco</t>
  </si>
  <si>
    <t>20</t>
  </si>
  <si>
    <t>Soft Drinks</t>
  </si>
  <si>
    <t>19</t>
  </si>
  <si>
    <t>Beer &amp; malt</t>
  </si>
  <si>
    <t>18</t>
  </si>
  <si>
    <t>Spirits &amp; wines</t>
  </si>
  <si>
    <t>17</t>
  </si>
  <si>
    <t>Animal feeds</t>
  </si>
  <si>
    <t>16</t>
  </si>
  <si>
    <t>Other food</t>
  </si>
  <si>
    <t>15</t>
  </si>
  <si>
    <t>Bakery &amp; farinaceous</t>
  </si>
  <si>
    <t>14</t>
  </si>
  <si>
    <t>Grain milling &amp; starch</t>
  </si>
  <si>
    <t>13</t>
  </si>
  <si>
    <t>Dairy products, oils &amp; fats processing</t>
  </si>
  <si>
    <t>12</t>
  </si>
  <si>
    <t>Fish &amp; fruit processing</t>
  </si>
  <si>
    <t>11</t>
  </si>
  <si>
    <t>Meat processing</t>
  </si>
  <si>
    <t>10</t>
  </si>
  <si>
    <t>Mining Support</t>
  </si>
  <si>
    <t>9</t>
  </si>
  <si>
    <t>Other mining</t>
  </si>
  <si>
    <t>8</t>
  </si>
  <si>
    <t>Oil &amp; gas extraction, metal ores</t>
  </si>
  <si>
    <t>7</t>
  </si>
  <si>
    <t>Coal &amp; lignite</t>
  </si>
  <si>
    <t>6</t>
  </si>
  <si>
    <t>Aquaculture</t>
  </si>
  <si>
    <t>5</t>
  </si>
  <si>
    <t>Fishing</t>
  </si>
  <si>
    <t>4</t>
  </si>
  <si>
    <t>Forestry harvesting</t>
  </si>
  <si>
    <t>3</t>
  </si>
  <si>
    <t>Forestry planting</t>
  </si>
  <si>
    <t>2</t>
  </si>
  <si>
    <t>Agriculture</t>
  </si>
  <si>
    <t>1</t>
  </si>
  <si>
    <t>Rest of world exports</t>
  </si>
  <si>
    <t>Rest of UK exports</t>
  </si>
  <si>
    <t>Change in inventories</t>
  </si>
  <si>
    <t>Valuables</t>
  </si>
  <si>
    <t>Local govern-ment</t>
  </si>
  <si>
    <t>Central govern-ment</t>
  </si>
  <si>
    <t>Non-resident household expenditure in Scotland</t>
  </si>
  <si>
    <t>NPISHs</t>
  </si>
  <si>
    <t>Households</t>
  </si>
  <si>
    <t>Total intermediate demand</t>
  </si>
  <si>
    <t>Telecomm-unications</t>
  </si>
  <si>
    <t>Accomm-odation</t>
  </si>
  <si>
    <t>Construction  - buildings</t>
  </si>
  <si>
    <t>Other manu-facturing</t>
  </si>
  <si>
    <t>Pharma-ceuticals</t>
  </si>
  <si>
    <t>Inorganic chemicals, dyestuffs &amp; agro-chemicals</t>
  </si>
  <si>
    <t>Coke, petroleum &amp; petro-chemicals</t>
  </si>
  <si>
    <t>↓ Sales by industry group ↓</t>
  </si>
  <si>
    <t>IOC</t>
  </si>
  <si>
    <t>Year</t>
  </si>
  <si>
    <t xml:space="preserve"> Total demand for products</t>
  </si>
  <si>
    <t>Total final demand</t>
  </si>
  <si>
    <t>Exports</t>
  </si>
  <si>
    <t>Gross capital formation</t>
  </si>
  <si>
    <t>Final consumption expenditure</t>
  </si>
  <si>
    <t>Purchases by industry group (basic prices) →</t>
  </si>
  <si>
    <t>All in £ millions</t>
  </si>
  <si>
    <t>(SIC 2007 basis)</t>
  </si>
  <si>
    <t>at basic prices in 1998-2009</t>
  </si>
  <si>
    <t>Industry by industry matrix</t>
  </si>
  <si>
    <t>01</t>
  </si>
  <si>
    <t>Other mining and quarrying</t>
  </si>
  <si>
    <t>Manufacturing</t>
  </si>
  <si>
    <t>Grain mill products, starches and starch products</t>
  </si>
  <si>
    <t>Prepared animal feeds</t>
  </si>
  <si>
    <t>Other food products</t>
  </si>
  <si>
    <t>Tobacco products</t>
  </si>
  <si>
    <t>Paints, varnishes and similar coatings, printing ink and mastics</t>
  </si>
  <si>
    <t>Soap and detergents, cleaning and polishing preparations, perfumes and toilet preparations</t>
  </si>
  <si>
    <t>Other chemical products</t>
  </si>
  <si>
    <t>Motor vehicles, trailers and semi-trailers</t>
  </si>
  <si>
    <t>Construction</t>
  </si>
  <si>
    <t>Real estate activities on a fee or contract basis</t>
  </si>
  <si>
    <t>Class</t>
  </si>
  <si>
    <t xml:space="preserve">Classification of the 104 input-output industry / product groups by SIC(2007) classes </t>
  </si>
  <si>
    <t>SIC07 Section</t>
  </si>
  <si>
    <t>Input-Output Classification</t>
  </si>
  <si>
    <t>Standard Industrial Classification of Economic Activities 2007</t>
  </si>
  <si>
    <t>Agriculture, forestry and fishing</t>
  </si>
  <si>
    <t>A</t>
  </si>
  <si>
    <t>Agriculture, hunting and related services</t>
  </si>
  <si>
    <t>Silviculture and other forestry activities and support services</t>
  </si>
  <si>
    <t>02.1</t>
  </si>
  <si>
    <t>02.4</t>
  </si>
  <si>
    <t>Logging and gathering</t>
  </si>
  <si>
    <t>02.2</t>
  </si>
  <si>
    <t>02.3</t>
  </si>
  <si>
    <t>Marine and freshwater fishing</t>
  </si>
  <si>
    <t>03.1</t>
  </si>
  <si>
    <t>Marine and freshwater aquaculture</t>
  </si>
  <si>
    <t>03.2</t>
  </si>
  <si>
    <t>Mining and quarrying</t>
  </si>
  <si>
    <t>B</t>
  </si>
  <si>
    <t>Coal and lignite</t>
  </si>
  <si>
    <t>05</t>
  </si>
  <si>
    <t>Crude petroleum, natural gas and metal ores</t>
  </si>
  <si>
    <t>06</t>
  </si>
  <si>
    <t>07</t>
  </si>
  <si>
    <t>08</t>
  </si>
  <si>
    <t>Mining support services</t>
  </si>
  <si>
    <t>09</t>
  </si>
  <si>
    <t>C</t>
  </si>
  <si>
    <t>Preserved meat and meat products</t>
  </si>
  <si>
    <t>Processed and preserved fish, crustaceans, molluscs, fruit and vegetables</t>
  </si>
  <si>
    <t>Dairy products, vegetable and animal oils and fats</t>
  </si>
  <si>
    <t>Bakery and farinaceous products</t>
  </si>
  <si>
    <t>Alcoholic beverages - spirits, wines and cider</t>
  </si>
  <si>
    <t>Alcoholic beverages - beer and malt</t>
  </si>
  <si>
    <t>Soft drinks</t>
  </si>
  <si>
    <t>Leather and related products</t>
  </si>
  <si>
    <t>Wood and of products of wood and cork, except furniture; articles of straw and plaiting materials</t>
  </si>
  <si>
    <t>Paper and paper products</t>
  </si>
  <si>
    <t>Printing and recording services</t>
  </si>
  <si>
    <t>Coke, refined petroleum products and petrochemicals</t>
  </si>
  <si>
    <t>Industrial gases, inorganic chemicals, fertilisers, dyestuffs and agrochemicals</t>
  </si>
  <si>
    <t>Basic pharmaceutical products and pharmaceutical preparations</t>
  </si>
  <si>
    <t>Rubber and plastic products</t>
  </si>
  <si>
    <t>Manufacture of cement, lime, plaster and articles of concrete, cement and plaster</t>
  </si>
  <si>
    <t>Glass, refractory, clay, other porcelain and ceramic, stone and abrasive products</t>
  </si>
  <si>
    <t>Basic iron and steel</t>
  </si>
  <si>
    <t>Other basic metals and casting</t>
  </si>
  <si>
    <t>Fabricated metal products, including weapons and ammunition</t>
  </si>
  <si>
    <t>Computer, electronic and optical products</t>
  </si>
  <si>
    <t>Machinery and equipment not elsewhere classified</t>
  </si>
  <si>
    <t>Other manufactured goods</t>
  </si>
  <si>
    <t>Repair and installation of machinery and equipment</t>
  </si>
  <si>
    <t>Electricity, Gas, Steam and</t>
  </si>
  <si>
    <t>D</t>
  </si>
  <si>
    <t>Electricity; generation, transmission, distribution and trade</t>
  </si>
  <si>
    <t>Air Conditioning supply</t>
  </si>
  <si>
    <t>Gas; distribution of gaseous fuels through mains; steam and air conditioning supply</t>
  </si>
  <si>
    <t xml:space="preserve">Water Supply, Sewerage, Waste </t>
  </si>
  <si>
    <t>E</t>
  </si>
  <si>
    <t>Natural water treatment and supply services, sewerage services</t>
  </si>
  <si>
    <t>Management and Remediation</t>
  </si>
  <si>
    <t>Waste collection, treatment and disposal services; materials recovery services</t>
  </si>
  <si>
    <t>Remediation services and other waste management services</t>
  </si>
  <si>
    <t>F</t>
  </si>
  <si>
    <t>Buildings and building construction works</t>
  </si>
  <si>
    <t>Constructions and construction works for civil engineering</t>
  </si>
  <si>
    <t>Specialised construction works</t>
  </si>
  <si>
    <t xml:space="preserve">Wholesale and Retail Trade; </t>
  </si>
  <si>
    <t>G</t>
  </si>
  <si>
    <t>Wholesale and retail trade and repair services of motor vehicles and motorcycles</t>
  </si>
  <si>
    <t xml:space="preserve">Repair of Motor Vehicles and </t>
  </si>
  <si>
    <t>Wholesale trade services, except of motor vehicles and motorcycles</t>
  </si>
  <si>
    <t>Motorcycles</t>
  </si>
  <si>
    <t>Retail trade services, except of motor vehicles and motorcycles</t>
  </si>
  <si>
    <t>Transportation and Storage</t>
  </si>
  <si>
    <t>H</t>
  </si>
  <si>
    <t>Rail transport services</t>
  </si>
  <si>
    <t>Land transport services and transport services via pipelines, excluding rail transport</t>
  </si>
  <si>
    <t>Water transport services</t>
  </si>
  <si>
    <t>Air transport services</t>
  </si>
  <si>
    <t>Warehousing and support services for transportation</t>
  </si>
  <si>
    <t>Postal and courier services</t>
  </si>
  <si>
    <t xml:space="preserve">Accommodation and Food </t>
  </si>
  <si>
    <t>I</t>
  </si>
  <si>
    <t>Accommodation services</t>
  </si>
  <si>
    <t>Service activities</t>
  </si>
  <si>
    <t>Food and beverage serving services</t>
  </si>
  <si>
    <t>Information and Communication</t>
  </si>
  <si>
    <t>J</t>
  </si>
  <si>
    <t>Motion picture, video and TV programme production services, sound recording &amp; music publishing</t>
  </si>
  <si>
    <t>Programming and broadcasting services</t>
  </si>
  <si>
    <t>Telecommunications services</t>
  </si>
  <si>
    <t>Computer programming, consultancy and related services</t>
  </si>
  <si>
    <t>Financial and Insurance activities</t>
  </si>
  <si>
    <t>K</t>
  </si>
  <si>
    <t>Financial services, except insurance and pension funding</t>
  </si>
  <si>
    <t>Insurance, reinsurance and pension funding services, except compulsory social security and pension funding</t>
  </si>
  <si>
    <t>Services auxiliary to financial services and insurance services</t>
  </si>
  <si>
    <t>Real Estate activities</t>
  </si>
  <si>
    <t>L</t>
  </si>
  <si>
    <t>Real estate services, excluding on a fee or contract basis and imputed rent</t>
  </si>
  <si>
    <t>Imputed rent services</t>
  </si>
  <si>
    <t>-</t>
  </si>
  <si>
    <t>Professional, Scientific and</t>
  </si>
  <si>
    <t>M</t>
  </si>
  <si>
    <t>Legal services</t>
  </si>
  <si>
    <t>Technical activities</t>
  </si>
  <si>
    <t>Accounting, bookkeeping and auditing services; tax consulting services</t>
  </si>
  <si>
    <t>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</si>
  <si>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</si>
  <si>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</si>
  <si>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</si>
  <si>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</t>
  </si>
  <si>
    <t>Administrative and Support</t>
  </si>
  <si>
    <t>N</t>
  </si>
  <si>
    <t>Travel agency, tour operator and other reservation services and related services</t>
  </si>
  <si>
    <t>Security and investigation services</t>
  </si>
  <si>
    <t>Services to buildings and landscape</t>
  </si>
  <si>
    <t>Office administrative, office support and other business support services</t>
  </si>
  <si>
    <t>Public Administration and Defence</t>
  </si>
  <si>
    <t>O</t>
  </si>
  <si>
    <t>Public administration and defence services; compulsory social security services</t>
  </si>
  <si>
    <t>P</t>
  </si>
  <si>
    <t>Education services</t>
  </si>
  <si>
    <t>Human Health and Social Work</t>
  </si>
  <si>
    <t>Q</t>
  </si>
  <si>
    <t>Human health services</t>
  </si>
  <si>
    <t>activities</t>
  </si>
  <si>
    <t>Residential care services</t>
  </si>
  <si>
    <t>Social work services without accommodation</t>
  </si>
  <si>
    <t xml:space="preserve">Arts, Entertainment and </t>
  </si>
  <si>
    <t>R</t>
  </si>
  <si>
    <t>Creative, arts and entertainment services</t>
  </si>
  <si>
    <t>Recreation</t>
  </si>
  <si>
    <t>Libraries, archives, museums and other cultural services</t>
  </si>
  <si>
    <t>Gambling and betting services</t>
  </si>
  <si>
    <t>Sports services and amusement and recreation services</t>
  </si>
  <si>
    <t>Other Service activities</t>
  </si>
  <si>
    <t>S</t>
  </si>
  <si>
    <t>Services furnished by membership organisations</t>
  </si>
  <si>
    <t>Repair services of computers and personal and household goods</t>
  </si>
  <si>
    <t>Activities of Households</t>
  </si>
  <si>
    <t>T</t>
  </si>
  <si>
    <t>Services of households as employers of domestic personnel</t>
  </si>
  <si>
    <t>↓ Industry group ↓</t>
  </si>
  <si>
    <t>Employment 
effect</t>
  </si>
  <si>
    <t>Employment 
multiplier</t>
  </si>
  <si>
    <t xml:space="preserve">Classification at SIC(2007) classes </t>
  </si>
  <si>
    <t xml:space="preserve">Households </t>
  </si>
  <si>
    <t>Income</t>
  </si>
  <si>
    <t>Expenditure</t>
  </si>
  <si>
    <t>Profit income (OVA)</t>
  </si>
  <si>
    <t>Transfers from RUK</t>
  </si>
  <si>
    <t>Transfers to RUK</t>
  </si>
  <si>
    <t>Transfers from ROW</t>
  </si>
  <si>
    <t>Transfers to ROW</t>
  </si>
  <si>
    <t>Total Household Income</t>
  </si>
  <si>
    <t>Total Expenditure</t>
  </si>
  <si>
    <t>Corporations</t>
  </si>
  <si>
    <t>Income from RUK</t>
  </si>
  <si>
    <t>Income from ROW</t>
  </si>
  <si>
    <t xml:space="preserve">Government </t>
  </si>
  <si>
    <t>Capital</t>
  </si>
  <si>
    <t>Corporate</t>
  </si>
  <si>
    <t>RUK/ROW</t>
  </si>
  <si>
    <t>External</t>
  </si>
  <si>
    <t>RUK</t>
  </si>
  <si>
    <t>ROW</t>
  </si>
  <si>
    <t>Total BOP</t>
  </si>
  <si>
    <t>Shares</t>
  </si>
  <si>
    <t>Source</t>
  </si>
  <si>
    <t>Employment</t>
  </si>
  <si>
    <t>OVA</t>
  </si>
  <si>
    <t>Income from Employment</t>
  </si>
  <si>
    <t>Scotland (total)</t>
  </si>
  <si>
    <t>Population</t>
  </si>
  <si>
    <t>UK (000s)</t>
  </si>
  <si>
    <t>Income Tax</t>
  </si>
  <si>
    <t>Capital Gains Tax</t>
  </si>
  <si>
    <t>Inheritance Tax</t>
  </si>
  <si>
    <t>Income from Corporations</t>
  </si>
  <si>
    <t>Stamp Duties</t>
  </si>
  <si>
    <t>Half Insurance Premium Tax</t>
  </si>
  <si>
    <t>Council Tax</t>
  </si>
  <si>
    <t>Income from Govt.</t>
  </si>
  <si>
    <t>Payments to ROW</t>
  </si>
  <si>
    <t>Total UK private dividends</t>
  </si>
  <si>
    <t>Total Scottish private dividends</t>
  </si>
  <si>
    <t>Total RUK private dividends</t>
  </si>
  <si>
    <t>Total RUK dividends to households</t>
  </si>
  <si>
    <t>Total RUK dividends to Scottish households</t>
  </si>
  <si>
    <t>2008-09</t>
  </si>
  <si>
    <t>2009-10</t>
  </si>
  <si>
    <t>Total Identifiable Expenditure</t>
  </si>
  <si>
    <t>Total Estimated Government expenditure</t>
  </si>
  <si>
    <t>Corporation Tax</t>
  </si>
  <si>
    <t>Windfall Tax</t>
  </si>
  <si>
    <t>Landfill Tax</t>
  </si>
  <si>
    <t>Non-Domestic Rates</t>
  </si>
  <si>
    <t>Other Taxes and Royalties</t>
  </si>
  <si>
    <t>Interest and Dividends</t>
  </si>
  <si>
    <t>Corporations payments to external sector</t>
  </si>
  <si>
    <t>OVA repatriated</t>
  </si>
  <si>
    <t>TO RUK</t>
  </si>
  <si>
    <t>TO ROW</t>
  </si>
  <si>
    <t>Corporate income</t>
  </si>
  <si>
    <t>Scotland OVA</t>
  </si>
  <si>
    <t>UK OVA</t>
  </si>
  <si>
    <t>share</t>
  </si>
  <si>
    <t>Household OVA</t>
  </si>
  <si>
    <t>Corporate OVA</t>
  </si>
  <si>
    <t>Household Account</t>
  </si>
  <si>
    <t>UK employment income from ROW</t>
  </si>
  <si>
    <t>UK property and entrepreneurial income</t>
  </si>
  <si>
    <t>Total Scottish property and entrepreneurial income</t>
  </si>
  <si>
    <t>UK payments to ROW</t>
  </si>
  <si>
    <t>Government</t>
  </si>
  <si>
    <t>Stocks</t>
  </si>
  <si>
    <t>Net Commodity Taxes</t>
  </si>
  <si>
    <t xml:space="preserve">  Goods and Services</t>
  </si>
  <si>
    <t xml:space="preserve">  Transfers</t>
  </si>
  <si>
    <t>Taxes on Expenditure</t>
  </si>
  <si>
    <t>Other Value Added</t>
  </si>
  <si>
    <t>Gross outputs</t>
  </si>
  <si>
    <t>Investment demand</t>
  </si>
  <si>
    <t>% share</t>
  </si>
  <si>
    <t>Exports to RUK</t>
  </si>
  <si>
    <t>Exports to ROW</t>
  </si>
  <si>
    <t>RECEIPTS ↓</t>
  </si>
  <si>
    <t>Check:</t>
  </si>
  <si>
    <t>2009 at SIC 2007 basis</t>
  </si>
  <si>
    <t>Gross fixed capital formation (GFCF)</t>
  </si>
  <si>
    <t>Industry by Industry IO Tables for 2009</t>
  </si>
  <si>
    <t>Description</t>
  </si>
  <si>
    <t>Value</t>
  </si>
  <si>
    <t>accessed on</t>
  </si>
  <si>
    <t>Scotland (000s)</t>
  </si>
  <si>
    <t>Scottish Population Share of UK</t>
  </si>
  <si>
    <t>Scottish GDP Share of UK</t>
  </si>
  <si>
    <t>GDP</t>
  </si>
  <si>
    <t>Corporate Account</t>
  </si>
  <si>
    <t>Government Account</t>
  </si>
  <si>
    <t>Date</t>
  </si>
  <si>
    <t>http://www.scotland.gov.uk/Publications/2013/03/1859/7#t54</t>
  </si>
  <si>
    <t>25.05.2013</t>
  </si>
  <si>
    <t>Social Protection Payments (Total)</t>
  </si>
  <si>
    <t>http://www.ons.gov.uk/ons/dcp171778_257476.pdf</t>
  </si>
  <si>
    <t>Individual's share of total equity</t>
  </si>
  <si>
    <t>http://www.ons.gov.uk/ons/rel/pop-estimate/population-estimates-for-uk--england-and-wales--scotland-and-northern-ireland/population-estimates-timeseries-1971-to-current-year/index.html</t>
  </si>
  <si>
    <t>mid-2009</t>
  </si>
  <si>
    <t>2009 (SA)</t>
  </si>
  <si>
    <t>UK (at market Prices)</t>
  </si>
  <si>
    <t>http://www.ons.gov.uk/ons/rel/naa1-rd/united-kingdom-national-accounts/2011-edition/tsd---blue-book-2011-dataset.html</t>
  </si>
  <si>
    <t>Scotland (at market Prices)</t>
  </si>
  <si>
    <t>Income from Government &amp; saving</t>
  </si>
  <si>
    <t>Reference</t>
  </si>
  <si>
    <t>NETZ</t>
  </si>
  <si>
    <t>UK Private Dividends (Total)</t>
  </si>
  <si>
    <t>Appendix A</t>
  </si>
  <si>
    <t xml:space="preserve">http://www.ons.gov.uk/ons/dcp171778_257476.pdf </t>
  </si>
  <si>
    <t>Table A Cat D.1</t>
  </si>
  <si>
    <t>HMBN</t>
  </si>
  <si>
    <t>Payments to Government</t>
  </si>
  <si>
    <t>Social Security Contributions (NI)</t>
  </si>
  <si>
    <t>http://www.scotland.gov.uk/Publications/2013/03/1859/5#t33</t>
  </si>
  <si>
    <t>Table 3.3</t>
  </si>
  <si>
    <t>UK Payments to ROW</t>
  </si>
  <si>
    <t>KTMO</t>
  </si>
  <si>
    <t>Corporate Income</t>
  </si>
  <si>
    <t>Total managed expenditure (PESA)</t>
  </si>
  <si>
    <t>Total idendtifiable expenditure (PESA)</t>
  </si>
  <si>
    <t>Total non-idendtifiable expenditure (PESA)</t>
  </si>
  <si>
    <t>http://www.scotland.gov.uk/Publications/2013/03/1859/7#t51</t>
  </si>
  <si>
    <t>Table 5.7</t>
  </si>
  <si>
    <t>Table 9.1</t>
  </si>
  <si>
    <t>https://www.gov.uk/government/uploads/system/uploads/attachment_data/file/179563/pesa_complete_2012.pdf.pdf</t>
  </si>
  <si>
    <t>Private Pension</t>
  </si>
  <si>
    <t>Total Tax Payments by Households</t>
  </si>
  <si>
    <t>Scottish Payments to ROW</t>
  </si>
  <si>
    <t>Total Tax Payments by Corporations</t>
  </si>
  <si>
    <t>Cells C7 and C13:F28 from:</t>
  </si>
  <si>
    <t>Table 2.4 Gross Disposable Household Income (GDHI)1,2 by component at current basic prices</t>
  </si>
  <si>
    <t>UK Public Dividends (Non-financial corporations)</t>
  </si>
  <si>
    <t>UK Public Dividends (Central Gov)</t>
  </si>
  <si>
    <t>UK Public Dividends (Local Gov)</t>
  </si>
  <si>
    <t>FACT</t>
  </si>
  <si>
    <t>NMYM</t>
  </si>
  <si>
    <t>FDDA</t>
  </si>
  <si>
    <t>Employment effect / Employment multiplier</t>
  </si>
  <si>
    <t>IO Gross output</t>
  </si>
  <si>
    <t>Table 2.1 (GOS, T Int D)</t>
  </si>
  <si>
    <t>http://www.ons.gov.uk/ons/dcp171778_251357.pdf</t>
  </si>
  <si>
    <t>Table 2</t>
  </si>
  <si>
    <t>29.05.2013</t>
  </si>
  <si>
    <t>Scottish Households</t>
  </si>
  <si>
    <t>Scottish Households share of UK households</t>
  </si>
  <si>
    <t>Number of UK Households (000s) (approximated)</t>
  </si>
  <si>
    <t>http://www.gro-scotland.gov.uk/files2/stats/household-estimates/he-11/2011-estimates-households-dwellings-scotland.pdf</t>
  </si>
  <si>
    <t>pg. 5</t>
  </si>
  <si>
    <t>29.05.2014</t>
  </si>
  <si>
    <t>Scotland's share of UK property and entrepren. Inc.</t>
  </si>
  <si>
    <t>Population Shares</t>
  </si>
  <si>
    <t>Social Security Payment (Total)</t>
  </si>
  <si>
    <t>1999-00</t>
  </si>
  <si>
    <t>2000-01</t>
  </si>
  <si>
    <t>2005-06</t>
  </si>
  <si>
    <t>2006-07</t>
  </si>
  <si>
    <t>Private Pension (calculated HEI SAM 06)</t>
  </si>
  <si>
    <t>http://www.scotland.gov.uk/Resource/Doc/158623/0043027.pdf</t>
  </si>
  <si>
    <t>http://www.scotland.gov.uk/Resource/Doc/47021/0025797.pdf</t>
  </si>
  <si>
    <t>Table 4</t>
  </si>
  <si>
    <t>http://www.scotland.gov.uk/Resource/Doc/315852/0100452.pdf</t>
  </si>
  <si>
    <t>Table 3.6</t>
  </si>
  <si>
    <t>http://www.scotland.gov.uk/Resource/0041/00415871.pdf</t>
  </si>
  <si>
    <t>Table 2.5</t>
  </si>
  <si>
    <t>Calculations</t>
  </si>
  <si>
    <t>Average share w.r.t. Soc. Prot. 2000 &amp; 2006</t>
  </si>
  <si>
    <t>Share w.r.t. Social Protection 2000</t>
  </si>
  <si>
    <t>Share w.r.t. Social Protection 2006</t>
  </si>
  <si>
    <t>Repatriated OVA</t>
  </si>
  <si>
    <t>NHDA</t>
  </si>
  <si>
    <t>FACU</t>
  </si>
  <si>
    <t>NQNV</t>
  </si>
  <si>
    <t>NRJK</t>
  </si>
  <si>
    <t>Net Operating Surplus (Priv. non-fin. Corps)</t>
  </si>
  <si>
    <t>Net Operating Surplus (Financial Corps)</t>
  </si>
  <si>
    <t>Gross Operating Surplus (Financial Corps)</t>
  </si>
  <si>
    <t>Gross Operating Surplus (Priv. non-fin. Corps)</t>
  </si>
  <si>
    <t>%age of oper. surpl not directly re-invested</t>
  </si>
  <si>
    <t>Turnover in Scotland</t>
  </si>
  <si>
    <t>Scottish-owned firm</t>
  </si>
  <si>
    <t>UK-owned firm</t>
  </si>
  <si>
    <t>Foreign-owned firm</t>
  </si>
  <si>
    <t>http://www.scotland.gov.uk/Topics/Statistics/Browse/Business/Corporate/table3</t>
  </si>
  <si>
    <t>Table 3</t>
  </si>
  <si>
    <t>30.05.2013</t>
  </si>
  <si>
    <r>
      <t xml:space="preserve">Effective Tax Rate in </t>
    </r>
    <r>
      <rPr>
        <i/>
        <sz val="8"/>
        <color theme="1"/>
        <rFont val="Arial"/>
        <family val="2"/>
      </rPr>
      <t>AMOS</t>
    </r>
  </si>
  <si>
    <r>
      <t xml:space="preserve">Above minus effective Tax Rate used in </t>
    </r>
    <r>
      <rPr>
        <i/>
        <sz val="8"/>
        <rFont val="Arial"/>
        <family val="2"/>
      </rPr>
      <t>AMOS</t>
    </r>
  </si>
  <si>
    <t>Capital Gains Tax Rate</t>
  </si>
  <si>
    <t>2008-10</t>
  </si>
  <si>
    <t>Flatrate</t>
  </si>
  <si>
    <t>04.06.2013</t>
  </si>
  <si>
    <t>http://www.hmrc.gov.uk/rates/cgt.htm</t>
  </si>
  <si>
    <t xml:space="preserve">Capital Gains </t>
  </si>
  <si>
    <t>Estim. Non-identif. (Scot. pop share of UK total)</t>
  </si>
  <si>
    <t>Estim. Non-identif. (Scot. pop share UK total)</t>
  </si>
  <si>
    <t>Table 5.4</t>
  </si>
  <si>
    <t>Corporate Saving</t>
  </si>
  <si>
    <t>Non-fin. Corp. Gross Saving</t>
  </si>
  <si>
    <t>Financial Corp. Gross Saving</t>
  </si>
  <si>
    <t>NRJD</t>
  </si>
  <si>
    <t>13.06.2013</t>
  </si>
  <si>
    <t>NQOL</t>
  </si>
  <si>
    <t>49,92-96</t>
  </si>
  <si>
    <t>TOP</t>
  </si>
  <si>
    <t>EXPENDITURES →</t>
  </si>
  <si>
    <t>Tourist Expenditure</t>
  </si>
  <si>
    <t>Employment Income</t>
  </si>
  <si>
    <t>B.2g/B.3g Operating surplus/Mixed income</t>
  </si>
  <si>
    <t>D.1 Compensation of employees</t>
  </si>
  <si>
    <t>D.4 Property income, received</t>
  </si>
  <si>
    <t>D.4 Property income, paid</t>
  </si>
  <si>
    <t>B.5g Balance of primary incomes</t>
  </si>
  <si>
    <t>D.61/D.62 Imputed social contributions/Social benefits received</t>
  </si>
  <si>
    <t>D.7 Other current transfers, received</t>
  </si>
  <si>
    <t>D.5 Current taxes on income, wealth etc</t>
  </si>
  <si>
    <t>D.61/D.62 Social contributions/Social benefits paid</t>
  </si>
  <si>
    <t>D.7 Other current transfers, paid</t>
  </si>
  <si>
    <t>B.6g Gross Disposable Income</t>
  </si>
  <si>
    <t>2009 using 1999 shares</t>
  </si>
  <si>
    <t>Labour Market (FTE employment per Industry)</t>
  </si>
  <si>
    <t>Type II, output, income, employment and GVA multipliers 2009</t>
  </si>
  <si>
    <t>FTE employment</t>
  </si>
  <si>
    <t>Data</t>
  </si>
  <si>
    <t>*</t>
  </si>
  <si>
    <t>**</t>
  </si>
  <si>
    <t>External Balance</t>
  </si>
  <si>
    <t>Total Balance of Payments (BOP)</t>
  </si>
  <si>
    <t xml:space="preserve">Note: </t>
  </si>
  <si>
    <t>Household</t>
  </si>
  <si>
    <t>Income-Expenditure Accounts for Scotland in 2009 (£million)</t>
  </si>
  <si>
    <t>Raw data for calculations</t>
  </si>
  <si>
    <t>Data for 2009</t>
  </si>
  <si>
    <t>ONS Figures (see source)</t>
  </si>
  <si>
    <t>Estimes using 1999 shares</t>
  </si>
  <si>
    <t>IO Employment (FTE)</t>
  </si>
  <si>
    <t>Acknowledgements:</t>
  </si>
  <si>
    <t>SAM for Scotland</t>
  </si>
  <si>
    <t xml:space="preserve">Please reference as: </t>
  </si>
  <si>
    <t>Total Gov Income Balancing Total</t>
  </si>
  <si>
    <t>Total Gov Exp Balancing Total</t>
  </si>
  <si>
    <t>G&amp;S Trade Balance</t>
  </si>
  <si>
    <t>Profit Income (OVA)</t>
  </si>
  <si>
    <t>Income from Government</t>
  </si>
  <si>
    <t xml:space="preserve">IO Expenditure  </t>
  </si>
  <si>
    <t>Payments to Corporations</t>
  </si>
  <si>
    <t>Payments to Capital</t>
  </si>
  <si>
    <t>Income from Households</t>
  </si>
  <si>
    <t>Payments to Households</t>
  </si>
  <si>
    <t>IO Expenditure</t>
  </si>
  <si>
    <t>RUK Income from Scotland</t>
  </si>
  <si>
    <t>ROW Income from Scotland</t>
  </si>
  <si>
    <t>Total Income</t>
  </si>
  <si>
    <t>RUK Expenditure in Scotland</t>
  </si>
  <si>
    <t>ROW Expenditure in Scotland</t>
  </si>
  <si>
    <t>Tourist Expenditure in Scotland</t>
  </si>
  <si>
    <t xml:space="preserve">Surplus/Deficit </t>
  </si>
  <si>
    <t>RUK Total Flows Balance</t>
  </si>
  <si>
    <t>ROW Total Flows Balance</t>
  </si>
  <si>
    <t>Tourist Balance</t>
  </si>
  <si>
    <t>RUK/ROW Surplus/(Deficit), Lending/(Borrowing) with Scotland</t>
  </si>
  <si>
    <t>Balancing Item</t>
  </si>
  <si>
    <t>Corresponding Figure</t>
  </si>
  <si>
    <t>Row Entries (Element determines Column)</t>
  </si>
  <si>
    <t>Column entry (Element determines Row)</t>
  </si>
  <si>
    <t>Mixed and Proport. Income Unalloc.</t>
  </si>
  <si>
    <t>Goods &amp; Services from RUK</t>
  </si>
  <si>
    <t>Goods &amp; Services from ROW</t>
  </si>
  <si>
    <t>Goods &amp; Services to RUK</t>
  </si>
  <si>
    <t>Goods &amp; Services to ROW</t>
  </si>
  <si>
    <t>Social Accounting Matrix for Scotland</t>
  </si>
  <si>
    <t>2009 Social Accounting Matrix (SAM) for Soctland</t>
  </si>
  <si>
    <t>Contents:</t>
  </si>
  <si>
    <t>Full methodology available from:</t>
  </si>
  <si>
    <t>This work was jointly supported by the Economic and Social Research Council and the Scottish Government [ES/J500136/1]</t>
  </si>
  <si>
    <t>https://www.strath.ac.uk/fraser/research/sam/</t>
  </si>
  <si>
    <t>Emonts-Holley, T., and Ross, A. (2014) 2009 Social Accounting Matrix for Scotland. Fraser of Allander Institute, University of Strathclyde. Available from: https://www.strath.ac.uk/fraser/research/sam/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</si>
</sst>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0.0%"/>
    <numFmt numFmtId="165" formatCode="0.0"/>
    <numFmt numFmtId="166" formatCode="#,##0.0;\-#,##0.0;\-"/>
    <numFmt numFmtId="167" formatCode="_(* #,##0.00_);_(* \(#,##0.00\);_(* &quot;-&quot;??_);_(@_)"/>
    <numFmt numFmtId="168" formatCode="0.0000"/>
    <numFmt numFmtId="169" formatCode="0.000000"/>
    <numFmt numFmtId="170" formatCode="#,##0.000000;\-#,##0.000000;\-"/>
    <numFmt numFmtId="171" formatCode="_-* #,##0.0_-;\-* #,##0.0_-;_-* &quot;-&quot;??_-;_-@_-"/>
    <numFmt numFmtId="172" formatCode="0."/>
    <numFmt numFmtId="173" formatCode="#,##0;\-#,##0;\-"/>
    <numFmt numFmtId="174" formatCode="#,##0.000000000000_ ;\-#,##0.000000000000\ 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8"/>
      <color indexed="10"/>
      <name val="Arial"/>
      <family val="2"/>
    </font>
    <font>
      <i/>
      <sz val="10"/>
      <name val="Arial"/>
      <family val="2"/>
    </font>
    <font>
      <sz val="8"/>
      <color indexed="12"/>
      <name val="Arial"/>
      <family val="2"/>
    </font>
    <font>
      <sz val="8"/>
      <color indexed="46"/>
      <name val="Arial"/>
      <family val="2"/>
    </font>
    <font>
      <sz val="16"/>
      <name val="Arial"/>
      <family val="2"/>
    </font>
    <font>
      <b/>
      <sz val="8"/>
      <color indexed="12"/>
      <name val="Arial"/>
      <family val="2"/>
    </font>
    <font>
      <b/>
      <i/>
      <sz val="8"/>
      <color indexed="12"/>
      <name val="Arial"/>
      <family val="2"/>
    </font>
    <font>
      <b/>
      <i/>
      <sz val="8"/>
      <color indexed="46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i/>
      <sz val="8"/>
      <color indexed="1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name val="Helv"/>
    </font>
    <font>
      <b/>
      <sz val="8"/>
      <color rgb="FF800000"/>
      <name val="Arial"/>
      <family val="2"/>
    </font>
    <font>
      <sz val="10"/>
      <name val="Futura Bk BT"/>
    </font>
    <font>
      <sz val="8"/>
      <name val="Futura Bk BT"/>
    </font>
    <font>
      <sz val="10"/>
      <name val="Futura Hv BT"/>
    </font>
    <font>
      <i/>
      <sz val="10"/>
      <name val="Futura Bk BT"/>
    </font>
    <font>
      <sz val="14"/>
      <name val="Futura Hv BT"/>
    </font>
    <font>
      <i/>
      <sz val="10"/>
      <name val="Futura Hv BT"/>
    </font>
    <font>
      <b/>
      <i/>
      <sz val="8"/>
      <name val="Helv"/>
      <family val="2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8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167" fontId="2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9" fontId="32" fillId="0" borderId="21" applyFill="0" applyBorder="0" applyProtection="0">
      <alignment horizontal="right"/>
    </xf>
    <xf numFmtId="1" fontId="32" fillId="0" borderId="0" applyFill="0" applyBorder="0" applyProtection="0">
      <alignment horizontal="right"/>
    </xf>
    <xf numFmtId="165" fontId="32" fillId="0" borderId="0" applyFill="0" applyBorder="0" applyProtection="0">
      <alignment horizontal="right"/>
    </xf>
    <xf numFmtId="2" fontId="32" fillId="0" borderId="0" applyFill="0" applyBorder="0" applyProtection="0">
      <alignment horizontal="right"/>
    </xf>
    <xf numFmtId="0" fontId="32" fillId="0" borderId="0" applyFill="0" applyBorder="0" applyProtection="0">
      <alignment horizontal="right"/>
    </xf>
    <xf numFmtId="49" fontId="33" fillId="0" borderId="0" applyFill="0" applyBorder="0" applyProtection="0">
      <alignment horizontal="left"/>
    </xf>
    <xf numFmtId="49" fontId="34" fillId="0" borderId="0" applyFill="0" applyBorder="0" applyProtection="0">
      <alignment horizontal="left"/>
    </xf>
    <xf numFmtId="49" fontId="35" fillId="0" borderId="0" applyFill="0" applyBorder="0" applyProtection="0">
      <alignment horizontal="left"/>
    </xf>
    <xf numFmtId="49" fontId="32" fillId="0" borderId="0" applyFill="0" applyBorder="0" applyProtection="0">
      <alignment horizontal="left"/>
    </xf>
    <xf numFmtId="9" fontId="35" fillId="0" borderId="0" applyFill="0" applyBorder="0" applyProtection="0">
      <alignment horizontal="right"/>
    </xf>
    <xf numFmtId="164" fontId="35" fillId="0" borderId="0" applyFill="0" applyBorder="0" applyProtection="0">
      <alignment horizontal="right"/>
    </xf>
    <xf numFmtId="10" fontId="35" fillId="0" borderId="0" applyFill="0" applyBorder="0" applyProtection="0">
      <alignment horizontal="right"/>
    </xf>
    <xf numFmtId="49" fontId="32" fillId="0" borderId="0" applyFill="0" applyBorder="0" applyProtection="0">
      <alignment horizontal="left"/>
    </xf>
    <xf numFmtId="49" fontId="32" fillId="0" borderId="21" applyFill="0" applyBorder="0" applyProtection="0">
      <alignment horizontal="right" textRotation="90"/>
    </xf>
    <xf numFmtId="49" fontId="33" fillId="0" borderId="0" applyFill="0" applyBorder="0" applyProtection="0">
      <alignment horizontal="right"/>
    </xf>
    <xf numFmtId="0" fontId="2" fillId="0" borderId="0">
      <alignment horizontal="left" vertical="center"/>
    </xf>
    <xf numFmtId="49" fontId="36" fillId="0" borderId="0" applyFill="0" applyBorder="0" applyProtection="0">
      <alignment horizontal="left"/>
    </xf>
    <xf numFmtId="49" fontId="34" fillId="0" borderId="0" applyFill="0" applyBorder="0" applyProtection="0">
      <alignment horizontal="centerContinuous"/>
    </xf>
    <xf numFmtId="49" fontId="34" fillId="0" borderId="0" applyFill="0" applyBorder="0" applyProtection="0">
      <alignment horizontal="left"/>
    </xf>
    <xf numFmtId="49" fontId="34" fillId="0" borderId="22" applyFill="0" applyBorder="0" applyProtection="0">
      <alignment horizontal="right"/>
    </xf>
    <xf numFmtId="1" fontId="34" fillId="0" borderId="0" applyFill="0" applyBorder="0" applyProtection="0">
      <alignment horizontal="right"/>
    </xf>
    <xf numFmtId="165" fontId="34" fillId="0" borderId="0" applyFill="0" applyBorder="0" applyProtection="0">
      <alignment horizontal="right"/>
    </xf>
    <xf numFmtId="2" fontId="34" fillId="0" borderId="0" applyFill="0" applyBorder="0" applyProtection="0">
      <alignment horizontal="right"/>
    </xf>
    <xf numFmtId="0" fontId="34" fillId="0" borderId="23" applyFill="0" applyBorder="0" applyProtection="0">
      <alignment horizontal="right"/>
    </xf>
    <xf numFmtId="9" fontId="37" fillId="0" borderId="0" applyFill="0" applyBorder="0" applyProtection="0">
      <alignment horizontal="right"/>
    </xf>
    <xf numFmtId="164" fontId="37" fillId="0" borderId="0" applyFill="0" applyBorder="0" applyProtection="0">
      <alignment horizontal="right"/>
    </xf>
    <xf numFmtId="10" fontId="37" fillId="0" borderId="0" applyFill="0" applyBorder="0" applyProtection="0">
      <alignment horizontal="right"/>
    </xf>
    <xf numFmtId="49" fontId="34" fillId="0" borderId="0" applyFill="0" applyBorder="0" applyProtection="0">
      <alignment horizontal="left"/>
    </xf>
    <xf numFmtId="49" fontId="34" fillId="0" borderId="0" applyFill="0" applyBorder="0" applyProtection="0">
      <alignment horizontal="right" textRotation="90"/>
    </xf>
    <xf numFmtId="49" fontId="32" fillId="0" borderId="0" applyFill="0" applyBorder="0" applyProtection="0">
      <alignment horizontal="right" wrapText="1"/>
    </xf>
    <xf numFmtId="49" fontId="34" fillId="0" borderId="0" applyFill="0" applyBorder="0" applyProtection="0">
      <alignment horizontal="left" wrapText="1"/>
    </xf>
    <xf numFmtId="49" fontId="35" fillId="0" borderId="0" applyFill="0" applyBorder="0" applyProtection="0">
      <alignment horizontal="left" wrapText="1"/>
    </xf>
    <xf numFmtId="49" fontId="32" fillId="0" borderId="0" applyFill="0" applyBorder="0" applyProtection="0">
      <alignment horizontal="left" wrapText="1"/>
    </xf>
    <xf numFmtId="49" fontId="32" fillId="0" borderId="0" applyFill="0" applyBorder="0" applyProtection="0">
      <alignment horizontal="left" wrapText="1"/>
    </xf>
    <xf numFmtId="49" fontId="32" fillId="0" borderId="0" applyFill="0" applyBorder="0" applyProtection="0">
      <alignment horizontal="right" textRotation="90"/>
    </xf>
    <xf numFmtId="49" fontId="36" fillId="0" borderId="0" applyFill="0" applyBorder="0" applyProtection="0">
      <alignment horizontal="left" wrapText="1"/>
    </xf>
    <xf numFmtId="49" fontId="34" fillId="0" borderId="0" applyFill="0" applyBorder="0" applyProtection="0">
      <alignment horizontal="centerContinuous" wrapText="1"/>
    </xf>
    <xf numFmtId="49" fontId="34" fillId="0" borderId="0" applyFill="0" applyBorder="0" applyProtection="0">
      <alignment horizontal="left" wrapText="1"/>
    </xf>
    <xf numFmtId="49" fontId="34" fillId="0" borderId="0" applyFill="0" applyBorder="0" applyProtection="0">
      <alignment horizontal="right" wrapText="1"/>
    </xf>
    <xf numFmtId="49" fontId="34" fillId="0" borderId="0" applyFill="0" applyBorder="0" applyProtection="0">
      <alignment horizontal="left" wrapText="1"/>
    </xf>
    <xf numFmtId="49" fontId="34" fillId="0" borderId="0" applyFill="0" applyBorder="0" applyProtection="0">
      <alignment horizontal="right" textRotation="90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9" fontId="32" fillId="0" borderId="40" applyFill="0" applyBorder="0" applyProtection="0">
      <alignment horizontal="right"/>
    </xf>
    <xf numFmtId="49" fontId="32" fillId="0" borderId="40" applyFill="0" applyBorder="0" applyProtection="0">
      <alignment horizontal="right" textRotation="90"/>
    </xf>
    <xf numFmtId="49" fontId="34" fillId="0" borderId="41" applyFill="0" applyBorder="0" applyProtection="0">
      <alignment horizontal="right"/>
    </xf>
    <xf numFmtId="0" fontId="29" fillId="0" borderId="0"/>
    <xf numFmtId="43" fontId="2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38">
    <xf numFmtId="0" fontId="0" fillId="0" borderId="0" xfId="0"/>
    <xf numFmtId="0" fontId="5" fillId="0" borderId="0" xfId="7" applyFont="1" applyBorder="1" applyProtection="1"/>
    <xf numFmtId="0" fontId="6" fillId="0" borderId="0" xfId="7" applyFont="1" applyBorder="1" applyProtection="1"/>
    <xf numFmtId="2" fontId="6" fillId="0" borderId="0" xfId="7" applyNumberFormat="1" applyFont="1" applyBorder="1" applyProtection="1"/>
    <xf numFmtId="166" fontId="7" fillId="3" borderId="0" xfId="7" applyNumberFormat="1" applyFont="1" applyFill="1" applyBorder="1" applyAlignment="1" applyProtection="1">
      <alignment horizontal="right"/>
    </xf>
    <xf numFmtId="166" fontId="5" fillId="3" borderId="0" xfId="7" applyNumberFormat="1" applyFont="1" applyFill="1" applyBorder="1" applyAlignment="1" applyProtection="1">
      <alignment horizontal="right"/>
    </xf>
    <xf numFmtId="166" fontId="7" fillId="3" borderId="9" xfId="7" applyNumberFormat="1" applyFont="1" applyFill="1" applyBorder="1" applyAlignment="1" applyProtection="1">
      <alignment horizontal="right"/>
    </xf>
    <xf numFmtId="166" fontId="5" fillId="3" borderId="9" xfId="7" applyNumberFormat="1" applyFont="1" applyFill="1" applyBorder="1" applyAlignment="1" applyProtection="1">
      <alignment horizontal="right"/>
    </xf>
    <xf numFmtId="0" fontId="5" fillId="3" borderId="9" xfId="7" applyFont="1" applyFill="1" applyBorder="1" applyProtection="1"/>
    <xf numFmtId="0" fontId="5" fillId="3" borderId="9" xfId="7" applyFont="1" applyFill="1" applyBorder="1" applyAlignment="1" applyProtection="1">
      <alignment horizontal="left"/>
    </xf>
    <xf numFmtId="166" fontId="7" fillId="3" borderId="0" xfId="7" applyNumberFormat="1" applyFont="1" applyFill="1" applyBorder="1" applyAlignment="1" applyProtection="1">
      <alignment horizontal="right" vertical="top"/>
    </xf>
    <xf numFmtId="166" fontId="5" fillId="3" borderId="0" xfId="7" applyNumberFormat="1" applyFont="1" applyFill="1" applyBorder="1" applyAlignment="1" applyProtection="1">
      <alignment horizontal="right" vertical="top"/>
    </xf>
    <xf numFmtId="0" fontId="5" fillId="3" borderId="0" xfId="7" applyFont="1" applyFill="1" applyBorder="1" applyAlignment="1" applyProtection="1">
      <alignment vertical="top"/>
    </xf>
    <xf numFmtId="0" fontId="5" fillId="3" borderId="0" xfId="7" applyFont="1" applyFill="1" applyBorder="1" applyAlignment="1" applyProtection="1">
      <alignment horizontal="left" vertical="top"/>
    </xf>
    <xf numFmtId="0" fontId="5" fillId="3" borderId="0" xfId="7" applyFont="1" applyFill="1" applyBorder="1" applyAlignment="1" applyProtection="1"/>
    <xf numFmtId="0" fontId="5" fillId="3" borderId="0" xfId="7" applyFont="1" applyFill="1" applyBorder="1" applyAlignment="1" applyProtection="1">
      <alignment horizontal="left"/>
    </xf>
    <xf numFmtId="0" fontId="5" fillId="3" borderId="0" xfId="7" applyFont="1" applyFill="1" applyBorder="1" applyProtection="1"/>
    <xf numFmtId="166" fontId="5" fillId="3" borderId="0" xfId="7" applyNumberFormat="1" applyFont="1" applyFill="1" applyBorder="1" applyAlignment="1">
      <alignment horizontal="right" vertical="top"/>
    </xf>
    <xf numFmtId="166" fontId="7" fillId="3" borderId="0" xfId="7" applyNumberFormat="1" applyFont="1" applyFill="1" applyBorder="1" applyAlignment="1">
      <alignment horizontal="right" vertical="top"/>
    </xf>
    <xf numFmtId="0" fontId="5" fillId="3" borderId="0" xfId="7" applyFont="1" applyFill="1" applyBorder="1" applyAlignment="1">
      <alignment vertical="top"/>
    </xf>
    <xf numFmtId="0" fontId="5" fillId="3" borderId="0" xfId="7" applyFont="1" applyFill="1" applyBorder="1" applyAlignment="1">
      <alignment horizontal="left" vertical="top"/>
    </xf>
    <xf numFmtId="166" fontId="5" fillId="3" borderId="0" xfId="7" applyNumberFormat="1" applyFont="1" applyFill="1" applyBorder="1" applyAlignment="1">
      <alignment horizontal="right"/>
    </xf>
    <xf numFmtId="166" fontId="7" fillId="3" borderId="0" xfId="7" applyNumberFormat="1" applyFont="1" applyFill="1" applyBorder="1" applyAlignment="1">
      <alignment horizontal="right"/>
    </xf>
    <xf numFmtId="0" fontId="5" fillId="3" borderId="0" xfId="7" applyFont="1" applyFill="1" applyBorder="1"/>
    <xf numFmtId="0" fontId="5" fillId="3" borderId="0" xfId="7" applyFont="1" applyFill="1" applyBorder="1" applyAlignment="1">
      <alignment horizontal="left"/>
    </xf>
    <xf numFmtId="166" fontId="7" fillId="3" borderId="10" xfId="7" applyNumberFormat="1" applyFont="1" applyFill="1" applyBorder="1" applyAlignment="1" applyProtection="1">
      <alignment horizontal="right"/>
    </xf>
    <xf numFmtId="166" fontId="5" fillId="3" borderId="10" xfId="7" applyNumberFormat="1" applyFont="1" applyFill="1" applyBorder="1" applyAlignment="1" applyProtection="1">
      <alignment horizontal="right"/>
    </xf>
    <xf numFmtId="166" fontId="5" fillId="3" borderId="10" xfId="7" applyNumberFormat="1" applyFont="1" applyFill="1" applyBorder="1" applyAlignment="1">
      <alignment horizontal="right"/>
    </xf>
    <xf numFmtId="166" fontId="7" fillId="3" borderId="10" xfId="7" applyNumberFormat="1" applyFont="1" applyFill="1" applyBorder="1" applyAlignment="1">
      <alignment horizontal="right"/>
    </xf>
    <xf numFmtId="0" fontId="5" fillId="3" borderId="10" xfId="7" applyFont="1" applyFill="1" applyBorder="1"/>
    <xf numFmtId="0" fontId="5" fillId="3" borderId="10" xfId="7" applyFont="1" applyFill="1" applyBorder="1" applyAlignment="1">
      <alignment horizontal="left"/>
    </xf>
    <xf numFmtId="166" fontId="7" fillId="3" borderId="11" xfId="7" applyNumberFormat="1" applyFont="1" applyFill="1" applyBorder="1" applyAlignment="1">
      <alignment horizontal="right"/>
    </xf>
    <xf numFmtId="166" fontId="5" fillId="3" borderId="11" xfId="7" applyNumberFormat="1" applyFont="1" applyFill="1" applyBorder="1" applyAlignment="1">
      <alignment horizontal="right"/>
    </xf>
    <xf numFmtId="0" fontId="5" fillId="3" borderId="11" xfId="7" applyFont="1" applyFill="1" applyBorder="1"/>
    <xf numFmtId="0" fontId="5" fillId="3" borderId="11" xfId="7" applyFont="1" applyFill="1" applyBorder="1" applyAlignment="1">
      <alignment horizontal="left"/>
    </xf>
    <xf numFmtId="0" fontId="5" fillId="3" borderId="8" xfId="7" applyFont="1" applyFill="1" applyBorder="1" applyAlignment="1">
      <alignment horizontal="right" wrapText="1"/>
    </xf>
    <xf numFmtId="0" fontId="5" fillId="3" borderId="8" xfId="7" applyFont="1" applyFill="1" applyBorder="1" applyAlignment="1" applyProtection="1">
      <alignment vertical="center"/>
    </xf>
    <xf numFmtId="0" fontId="5" fillId="3" borderId="8" xfId="7" applyFont="1" applyFill="1" applyBorder="1" applyAlignment="1">
      <alignment horizontal="center" vertical="center"/>
    </xf>
    <xf numFmtId="0" fontId="5" fillId="3" borderId="8" xfId="7" applyFont="1" applyFill="1" applyBorder="1" applyAlignment="1">
      <alignment horizontal="left" vertical="center"/>
    </xf>
    <xf numFmtId="0" fontId="5" fillId="3" borderId="12" xfId="7" applyFont="1" applyFill="1" applyBorder="1" applyAlignment="1"/>
    <xf numFmtId="0" fontId="5" fillId="3" borderId="13" xfId="7" applyFont="1" applyFill="1" applyBorder="1" applyAlignment="1"/>
    <xf numFmtId="0" fontId="5" fillId="3" borderId="13" xfId="7" applyFont="1" applyFill="1" applyBorder="1" applyAlignment="1">
      <alignment horizontal="left"/>
    </xf>
    <xf numFmtId="0" fontId="5" fillId="3" borderId="12" xfId="7" applyFont="1" applyFill="1" applyBorder="1" applyAlignment="1">
      <alignment vertical="center"/>
    </xf>
    <xf numFmtId="0" fontId="5" fillId="3" borderId="13" xfId="7" applyFont="1" applyFill="1" applyBorder="1" applyAlignment="1">
      <alignment vertical="center"/>
    </xf>
    <xf numFmtId="0" fontId="5" fillId="3" borderId="13" xfId="7" applyFont="1" applyFill="1" applyBorder="1" applyAlignment="1">
      <alignment horizontal="left" vertical="center"/>
    </xf>
    <xf numFmtId="0" fontId="7" fillId="3" borderId="12" xfId="7" applyFont="1" applyFill="1" applyBorder="1" applyAlignment="1">
      <alignment horizontal="right"/>
    </xf>
    <xf numFmtId="0" fontId="5" fillId="3" borderId="12" xfId="7" applyFont="1" applyFill="1" applyBorder="1" applyAlignment="1">
      <alignment horizontal="right"/>
    </xf>
    <xf numFmtId="0" fontId="5" fillId="3" borderId="12" xfId="7" applyFont="1" applyFill="1" applyBorder="1" applyAlignment="1" applyProtection="1">
      <alignment horizontal="left" vertical="top"/>
    </xf>
    <xf numFmtId="0" fontId="5" fillId="3" borderId="12" xfId="7" applyFont="1" applyFill="1" applyBorder="1"/>
    <xf numFmtId="0" fontId="5" fillId="3" borderId="12" xfId="7" applyFont="1" applyFill="1" applyBorder="1" applyAlignment="1">
      <alignment horizontal="left" vertical="top"/>
    </xf>
    <xf numFmtId="0" fontId="5" fillId="0" borderId="0" xfId="7" applyFont="1" applyBorder="1" applyAlignment="1" applyProtection="1">
      <alignment horizontal="left"/>
    </xf>
    <xf numFmtId="0" fontId="8" fillId="3" borderId="0" xfId="7" applyFont="1" applyFill="1" applyBorder="1" applyAlignment="1" applyProtection="1">
      <alignment horizontal="left"/>
    </xf>
    <xf numFmtId="2" fontId="5" fillId="3" borderId="0" xfId="7" applyNumberFormat="1" applyFont="1" applyFill="1" applyBorder="1" applyAlignment="1" applyProtection="1">
      <alignment horizontal="left"/>
    </xf>
    <xf numFmtId="0" fontId="9" fillId="3" borderId="0" xfId="7" applyFont="1" applyFill="1" applyBorder="1" applyAlignment="1" applyProtection="1">
      <alignment horizontal="left"/>
    </xf>
    <xf numFmtId="0" fontId="10" fillId="3" borderId="0" xfId="7" applyFont="1" applyFill="1"/>
    <xf numFmtId="0" fontId="7" fillId="0" borderId="0" xfId="7" applyFont="1" applyBorder="1" applyAlignment="1" applyProtection="1">
      <alignment horizontal="left"/>
    </xf>
    <xf numFmtId="0" fontId="7" fillId="3" borderId="0" xfId="7" applyFont="1" applyFill="1" applyBorder="1" applyAlignment="1" applyProtection="1">
      <alignment horizontal="left"/>
    </xf>
    <xf numFmtId="18" fontId="11" fillId="3" borderId="0" xfId="7" applyNumberFormat="1" applyFont="1" applyFill="1" applyBorder="1" applyAlignment="1" applyProtection="1">
      <alignment horizontal="left"/>
    </xf>
    <xf numFmtId="18" fontId="12" fillId="3" borderId="0" xfId="7" applyNumberFormat="1" applyFont="1" applyFill="1" applyBorder="1" applyAlignment="1" applyProtection="1">
      <alignment horizontal="left"/>
    </xf>
    <xf numFmtId="0" fontId="13" fillId="3" borderId="0" xfId="7" applyFont="1" applyFill="1" applyBorder="1" applyAlignment="1" applyProtection="1">
      <alignment horizontal="left"/>
    </xf>
    <xf numFmtId="0" fontId="14" fillId="3" borderId="0" xfId="7" applyFont="1" applyFill="1" applyBorder="1" applyAlignment="1" applyProtection="1">
      <alignment horizontal="left"/>
    </xf>
    <xf numFmtId="14" fontId="15" fillId="3" borderId="0" xfId="7" applyNumberFormat="1" applyFont="1" applyFill="1" applyBorder="1" applyAlignment="1" applyProtection="1">
      <alignment horizontal="left"/>
    </xf>
    <xf numFmtId="0" fontId="11" fillId="3" borderId="0" xfId="7" applyFont="1" applyFill="1" applyBorder="1" applyAlignment="1" applyProtection="1">
      <alignment horizontal="left"/>
    </xf>
    <xf numFmtId="14" fontId="16" fillId="3" borderId="0" xfId="7" applyNumberFormat="1" applyFont="1" applyFill="1" applyBorder="1" applyAlignment="1" applyProtection="1">
      <alignment horizontal="left"/>
    </xf>
    <xf numFmtId="0" fontId="12" fillId="3" borderId="0" xfId="7" applyFont="1" applyFill="1" applyBorder="1" applyAlignment="1" applyProtection="1">
      <alignment horizontal="left"/>
    </xf>
    <xf numFmtId="0" fontId="7" fillId="3" borderId="8" xfId="7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9" fillId="2" borderId="0" xfId="0" applyFont="1" applyFill="1" applyBorder="1" applyAlignment="1">
      <alignment horizontal="left" vertical="center"/>
    </xf>
    <xf numFmtId="0" fontId="20" fillId="2" borderId="0" xfId="0" applyFont="1" applyFill="1" applyBorder="1"/>
    <xf numFmtId="0" fontId="20" fillId="0" borderId="0" xfId="0" applyFont="1"/>
    <xf numFmtId="0" fontId="13" fillId="2" borderId="0" xfId="7" applyFont="1" applyFill="1" applyAlignment="1">
      <alignment horizontal="left"/>
    </xf>
    <xf numFmtId="0" fontId="5" fillId="2" borderId="0" xfId="7" applyFont="1" applyFill="1"/>
    <xf numFmtId="0" fontId="7" fillId="2" borderId="0" xfId="7" applyFont="1" applyFill="1"/>
    <xf numFmtId="0" fontId="7" fillId="2" borderId="0" xfId="7" applyFont="1" applyFill="1" applyBorder="1" applyAlignment="1">
      <alignment horizontal="left"/>
    </xf>
    <xf numFmtId="0" fontId="7" fillId="2" borderId="0" xfId="7" applyFont="1" applyFill="1" applyBorder="1"/>
    <xf numFmtId="0" fontId="7" fillId="2" borderId="9" xfId="7" applyFont="1" applyFill="1" applyBorder="1"/>
    <xf numFmtId="0" fontId="7" fillId="2" borderId="9" xfId="7" applyFont="1" applyFill="1" applyBorder="1" applyAlignment="1">
      <alignment horizontal="left"/>
    </xf>
    <xf numFmtId="0" fontId="7" fillId="2" borderId="9" xfId="7" applyFont="1" applyFill="1" applyBorder="1" applyAlignment="1">
      <alignment horizontal="centerContinuous"/>
    </xf>
    <xf numFmtId="0" fontId="7" fillId="2" borderId="0" xfId="7" applyFont="1" applyFill="1" applyBorder="1" applyAlignment="1">
      <alignment horizontal="left" wrapText="1"/>
    </xf>
    <xf numFmtId="0" fontId="5" fillId="2" borderId="0" xfId="7" applyFont="1" applyFill="1" applyBorder="1" applyAlignment="1">
      <alignment horizontal="left"/>
    </xf>
    <xf numFmtId="0" fontId="5" fillId="2" borderId="0" xfId="7" quotePrefix="1" applyNumberFormat="1" applyFont="1" applyFill="1" applyBorder="1" applyAlignment="1">
      <alignment horizontal="left"/>
    </xf>
    <xf numFmtId="0" fontId="5" fillId="2" borderId="0" xfId="7" applyNumberFormat="1" applyFont="1" applyFill="1" applyBorder="1" applyAlignment="1">
      <alignment horizontal="left"/>
    </xf>
    <xf numFmtId="0" fontId="7" fillId="2" borderId="11" xfId="7" applyFont="1" applyFill="1" applyBorder="1" applyAlignment="1">
      <alignment horizontal="left" wrapText="1"/>
    </xf>
    <xf numFmtId="0" fontId="5" fillId="2" borderId="11" xfId="7" applyFont="1" applyFill="1" applyBorder="1" applyAlignment="1">
      <alignment horizontal="left"/>
    </xf>
    <xf numFmtId="0" fontId="5" fillId="2" borderId="11" xfId="7" quotePrefix="1" applyNumberFormat="1" applyFont="1" applyFill="1" applyBorder="1" applyAlignment="1">
      <alignment horizontal="left"/>
    </xf>
    <xf numFmtId="0" fontId="5" fillId="2" borderId="11" xfId="7" applyNumberFormat="1" applyFont="1" applyFill="1" applyBorder="1" applyAlignment="1">
      <alignment horizontal="left"/>
    </xf>
    <xf numFmtId="0" fontId="5" fillId="2" borderId="0" xfId="7" applyFont="1" applyFill="1" applyAlignment="1">
      <alignment horizontal="left"/>
    </xf>
    <xf numFmtId="0" fontId="7" fillId="2" borderId="0" xfId="7" applyFont="1" applyFill="1" applyAlignment="1">
      <alignment horizontal="left"/>
    </xf>
    <xf numFmtId="0" fontId="7" fillId="2" borderId="11" xfId="7" applyFont="1" applyFill="1" applyBorder="1" applyAlignment="1">
      <alignment horizontal="left"/>
    </xf>
    <xf numFmtId="0" fontId="7" fillId="2" borderId="8" xfId="7" applyFont="1" applyFill="1" applyBorder="1" applyAlignment="1">
      <alignment horizontal="left" wrapText="1"/>
    </xf>
    <xf numFmtId="0" fontId="5" fillId="2" borderId="8" xfId="7" applyFont="1" applyFill="1" applyBorder="1" applyAlignment="1">
      <alignment horizontal="left"/>
    </xf>
    <xf numFmtId="0" fontId="5" fillId="2" borderId="8" xfId="7" applyNumberFormat="1" applyFont="1" applyFill="1" applyBorder="1" applyAlignment="1">
      <alignment horizontal="left"/>
    </xf>
    <xf numFmtId="0" fontId="5" fillId="3" borderId="0" xfId="0" applyFont="1" applyFill="1" applyBorder="1"/>
    <xf numFmtId="166" fontId="5" fillId="3" borderId="0" xfId="0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1" fontId="20" fillId="2" borderId="0" xfId="0" applyNumberFormat="1" applyFont="1" applyFill="1" applyBorder="1" applyAlignment="1">
      <alignment horizontal="right" wrapText="1"/>
    </xf>
    <xf numFmtId="1" fontId="20" fillId="2" borderId="8" xfId="0" applyNumberFormat="1" applyFont="1" applyFill="1" applyBorder="1" applyAlignment="1">
      <alignment horizontal="right" wrapText="1"/>
    </xf>
    <xf numFmtId="0" fontId="5" fillId="2" borderId="8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/>
    <xf numFmtId="1" fontId="5" fillId="2" borderId="0" xfId="0" applyNumberFormat="1" applyFont="1" applyFill="1" applyBorder="1" applyAlignment="1">
      <alignment horizontal="right"/>
    </xf>
    <xf numFmtId="0" fontId="28" fillId="2" borderId="0" xfId="0" applyFont="1" applyFill="1" applyBorder="1"/>
    <xf numFmtId="0" fontId="29" fillId="2" borderId="0" xfId="0" applyFont="1" applyFill="1" applyBorder="1"/>
    <xf numFmtId="0" fontId="29" fillId="2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left" indent="2"/>
    </xf>
    <xf numFmtId="0" fontId="5" fillId="3" borderId="0" xfId="0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right" wrapText="1"/>
    </xf>
    <xf numFmtId="0" fontId="7" fillId="2" borderId="0" xfId="0" applyFont="1" applyFill="1" applyBorder="1"/>
    <xf numFmtId="0" fontId="7" fillId="0" borderId="0" xfId="16" applyFont="1" applyFill="1"/>
    <xf numFmtId="0" fontId="5" fillId="0" borderId="0" xfId="16" applyFont="1" applyFill="1"/>
    <xf numFmtId="0" fontId="30" fillId="0" borderId="0" xfId="16" applyFont="1" applyFill="1" applyBorder="1"/>
    <xf numFmtId="2" fontId="7" fillId="0" borderId="0" xfId="16" applyNumberFormat="1" applyFont="1" applyFill="1"/>
    <xf numFmtId="2" fontId="5" fillId="0" borderId="0" xfId="16" applyNumberFormat="1" applyFont="1" applyFill="1"/>
    <xf numFmtId="3" fontId="31" fillId="0" borderId="0" xfId="16" applyNumberFormat="1" applyFont="1" applyFill="1" applyAlignment="1">
      <alignment horizontal="center"/>
    </xf>
    <xf numFmtId="2" fontId="5" fillId="0" borderId="0" xfId="16" applyNumberFormat="1" applyFont="1"/>
    <xf numFmtId="0" fontId="38" fillId="0" borderId="0" xfId="16" applyFont="1" applyFill="1" applyBorder="1"/>
    <xf numFmtId="0" fontId="13" fillId="2" borderId="0" xfId="7" applyFont="1" applyFill="1" applyBorder="1" applyAlignment="1" applyProtection="1">
      <alignment horizontal="left"/>
    </xf>
    <xf numFmtId="0" fontId="0" fillId="2" borderId="0" xfId="0" applyFill="1"/>
    <xf numFmtId="0" fontId="5" fillId="2" borderId="0" xfId="7" applyFont="1" applyFill="1" applyBorder="1" applyAlignment="1" applyProtection="1">
      <alignment horizontal="left"/>
    </xf>
    <xf numFmtId="2" fontId="5" fillId="2" borderId="0" xfId="7" applyNumberFormat="1" applyFont="1" applyFill="1" applyBorder="1" applyAlignment="1" applyProtection="1">
      <alignment horizontal="left"/>
    </xf>
    <xf numFmtId="0" fontId="7" fillId="3" borderId="0" xfId="7" applyFont="1" applyFill="1" applyBorder="1"/>
    <xf numFmtId="0" fontId="7" fillId="3" borderId="0" xfId="7" applyFont="1" applyFill="1" applyBorder="1" applyAlignment="1">
      <alignment vertical="top"/>
    </xf>
    <xf numFmtId="0" fontId="5" fillId="2" borderId="0" xfId="7" applyFont="1" applyFill="1" applyBorder="1" applyAlignment="1">
      <alignment vertical="top"/>
    </xf>
    <xf numFmtId="0" fontId="0" fillId="2" borderId="0" xfId="0" applyFill="1" applyBorder="1"/>
    <xf numFmtId="0" fontId="7" fillId="3" borderId="8" xfId="7" applyFont="1" applyFill="1" applyBorder="1" applyAlignment="1">
      <alignment horizontal="right" wrapText="1"/>
    </xf>
    <xf numFmtId="164" fontId="5" fillId="3" borderId="0" xfId="1" applyNumberFormat="1" applyFont="1" applyFill="1" applyBorder="1" applyAlignment="1">
      <alignment horizontal="right"/>
    </xf>
    <xf numFmtId="164" fontId="5" fillId="3" borderId="0" xfId="1" applyNumberFormat="1" applyFont="1" applyFill="1" applyBorder="1" applyAlignment="1">
      <alignment horizontal="right" vertical="top"/>
    </xf>
    <xf numFmtId="0" fontId="7" fillId="3" borderId="24" xfId="7" applyFont="1" applyFill="1" applyBorder="1"/>
    <xf numFmtId="166" fontId="7" fillId="3" borderId="24" xfId="7" applyNumberFormat="1" applyFont="1" applyFill="1" applyBorder="1" applyAlignment="1">
      <alignment horizontal="right"/>
    </xf>
    <xf numFmtId="0" fontId="5" fillId="3" borderId="27" xfId="7" applyFont="1" applyFill="1" applyBorder="1" applyAlignment="1">
      <alignment horizontal="right"/>
    </xf>
    <xf numFmtId="0" fontId="7" fillId="3" borderId="28" xfId="7" applyFont="1" applyFill="1" applyBorder="1" applyAlignment="1">
      <alignment horizontal="right" wrapText="1"/>
    </xf>
    <xf numFmtId="166" fontId="7" fillId="3" borderId="29" xfId="7" applyNumberFormat="1" applyFont="1" applyFill="1" applyBorder="1" applyAlignment="1">
      <alignment horizontal="right"/>
    </xf>
    <xf numFmtId="166" fontId="7" fillId="3" borderId="30" xfId="7" applyNumberFormat="1" applyFont="1" applyFill="1" applyBorder="1" applyAlignment="1">
      <alignment horizontal="right"/>
    </xf>
    <xf numFmtId="166" fontId="7" fillId="3" borderId="31" xfId="7" applyNumberFormat="1" applyFont="1" applyFill="1" applyBorder="1" applyAlignment="1">
      <alignment horizontal="right"/>
    </xf>
    <xf numFmtId="166" fontId="7" fillId="3" borderId="29" xfId="7" applyNumberFormat="1" applyFont="1" applyFill="1" applyBorder="1" applyAlignment="1">
      <alignment horizontal="right" vertical="top"/>
    </xf>
    <xf numFmtId="166" fontId="5" fillId="3" borderId="33" xfId="7" applyNumberFormat="1" applyFont="1" applyFill="1" applyBorder="1" applyAlignment="1">
      <alignment horizontal="right"/>
    </xf>
    <xf numFmtId="166" fontId="5" fillId="3" borderId="34" xfId="7" applyNumberFormat="1" applyFont="1" applyFill="1" applyBorder="1" applyAlignment="1">
      <alignment horizontal="right"/>
    </xf>
    <xf numFmtId="166" fontId="5" fillId="3" borderId="35" xfId="7" applyNumberFormat="1" applyFont="1" applyFill="1" applyBorder="1" applyAlignment="1">
      <alignment horizontal="right"/>
    </xf>
    <xf numFmtId="0" fontId="5" fillId="3" borderId="18" xfId="7" applyFont="1" applyFill="1" applyBorder="1" applyAlignment="1">
      <alignment horizontal="right" wrapText="1"/>
    </xf>
    <xf numFmtId="0" fontId="5" fillId="3" borderId="14" xfId="7" applyFont="1" applyFill="1" applyBorder="1" applyAlignment="1">
      <alignment horizontal="right" wrapText="1"/>
    </xf>
    <xf numFmtId="164" fontId="5" fillId="3" borderId="7" xfId="1" applyNumberFormat="1" applyFont="1" applyFill="1" applyBorder="1" applyAlignment="1">
      <alignment horizontal="right"/>
    </xf>
    <xf numFmtId="164" fontId="5" fillId="3" borderId="16" xfId="1" applyNumberFormat="1" applyFont="1" applyFill="1" applyBorder="1" applyAlignment="1">
      <alignment horizontal="right"/>
    </xf>
    <xf numFmtId="164" fontId="5" fillId="3" borderId="15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 vertical="top"/>
    </xf>
    <xf numFmtId="164" fontId="5" fillId="3" borderId="26" xfId="1" applyNumberFormat="1" applyFont="1" applyFill="1" applyBorder="1"/>
    <xf numFmtId="0" fontId="40" fillId="2" borderId="0" xfId="0" applyFont="1" applyFill="1" applyBorder="1"/>
    <xf numFmtId="0" fontId="23" fillId="3" borderId="0" xfId="7" applyFont="1" applyFill="1" applyBorder="1"/>
    <xf numFmtId="0" fontId="18" fillId="2" borderId="0" xfId="0" applyFont="1" applyFill="1"/>
    <xf numFmtId="0" fontId="41" fillId="2" borderId="0" xfId="0" applyFont="1" applyFill="1"/>
    <xf numFmtId="0" fontId="42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166" fontId="7" fillId="3" borderId="32" xfId="7" applyNumberFormat="1" applyFont="1" applyFill="1" applyBorder="1" applyAlignment="1">
      <alignment horizontal="right"/>
    </xf>
    <xf numFmtId="166" fontId="7" fillId="3" borderId="27" xfId="7" applyNumberFormat="1" applyFont="1" applyFill="1" applyBorder="1" applyAlignment="1">
      <alignment horizontal="right"/>
    </xf>
    <xf numFmtId="0" fontId="5" fillId="3" borderId="8" xfId="7" applyFont="1" applyFill="1" applyBorder="1" applyAlignment="1">
      <alignment horizontal="left" wrapText="1"/>
    </xf>
    <xf numFmtId="0" fontId="21" fillId="2" borderId="0" xfId="7" applyFont="1" applyFill="1" applyBorder="1"/>
    <xf numFmtId="170" fontId="0" fillId="2" borderId="0" xfId="0" applyNumberFormat="1" applyFill="1"/>
    <xf numFmtId="166" fontId="5" fillId="2" borderId="9" xfId="7" applyNumberFormat="1" applyFont="1" applyFill="1" applyBorder="1" applyAlignment="1" applyProtection="1">
      <alignment horizontal="right"/>
    </xf>
    <xf numFmtId="169" fontId="43" fillId="3" borderId="0" xfId="7" applyNumberFormat="1" applyFont="1" applyFill="1" applyBorder="1" applyAlignment="1">
      <alignment horizontal="right"/>
    </xf>
    <xf numFmtId="166" fontId="5" fillId="2" borderId="1" xfId="7" applyNumberFormat="1" applyFont="1" applyFill="1" applyBorder="1" applyAlignment="1" applyProtection="1">
      <alignment horizontal="right"/>
    </xf>
    <xf numFmtId="166" fontId="5" fillId="2" borderId="12" xfId="7" applyNumberFormat="1" applyFont="1" applyFill="1" applyBorder="1" applyAlignment="1" applyProtection="1">
      <alignment horizontal="right"/>
    </xf>
    <xf numFmtId="166" fontId="5" fillId="3" borderId="12" xfId="7" applyNumberFormat="1" applyFont="1" applyFill="1" applyBorder="1" applyAlignment="1" applyProtection="1">
      <alignment horizontal="right"/>
    </xf>
    <xf numFmtId="166" fontId="7" fillId="3" borderId="12" xfId="7" applyNumberFormat="1" applyFont="1" applyFill="1" applyBorder="1" applyAlignment="1" applyProtection="1">
      <alignment horizontal="right"/>
    </xf>
    <xf numFmtId="166" fontId="5" fillId="3" borderId="2" xfId="7" applyNumberFormat="1" applyFont="1" applyFill="1" applyBorder="1" applyAlignment="1" applyProtection="1">
      <alignment horizontal="right"/>
    </xf>
    <xf numFmtId="166" fontId="5" fillId="3" borderId="3" xfId="7" applyNumberFormat="1" applyFont="1" applyFill="1" applyBorder="1" applyAlignment="1" applyProtection="1">
      <alignment horizontal="right"/>
    </xf>
    <xf numFmtId="166" fontId="5" fillId="3" borderId="4" xfId="7" applyNumberFormat="1" applyFont="1" applyFill="1" applyBorder="1" applyAlignment="1" applyProtection="1">
      <alignment horizontal="right"/>
    </xf>
    <xf numFmtId="166" fontId="5" fillId="3" borderId="5" xfId="7" applyNumberFormat="1" applyFont="1" applyFill="1" applyBorder="1" applyAlignment="1" applyProtection="1">
      <alignment horizontal="right"/>
    </xf>
    <xf numFmtId="166" fontId="5" fillId="3" borderId="8" xfId="7" applyNumberFormat="1" applyFont="1" applyFill="1" applyBorder="1" applyAlignment="1" applyProtection="1">
      <alignment horizontal="right"/>
    </xf>
    <xf numFmtId="166" fontId="7" fillId="3" borderId="8" xfId="7" applyNumberFormat="1" applyFont="1" applyFill="1" applyBorder="1" applyAlignment="1" applyProtection="1">
      <alignment horizontal="right"/>
    </xf>
    <xf numFmtId="166" fontId="5" fillId="3" borderId="6" xfId="7" applyNumberFormat="1" applyFont="1" applyFill="1" applyBorder="1" applyAlignment="1" applyProtection="1">
      <alignment horizontal="right"/>
    </xf>
    <xf numFmtId="0" fontId="20" fillId="0" borderId="0" xfId="0" applyFont="1" applyAlignment="1">
      <alignment horizontal="center"/>
    </xf>
    <xf numFmtId="2" fontId="5" fillId="0" borderId="0" xfId="16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0" fontId="5" fillId="0" borderId="0" xfId="16" applyFont="1" applyFill="1" applyAlignment="1">
      <alignment horizontal="left" indent="2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16" applyFont="1" applyFill="1" applyAlignment="1">
      <alignment horizontal="center"/>
    </xf>
    <xf numFmtId="2" fontId="5" fillId="0" borderId="0" xfId="16" applyNumberFormat="1" applyFont="1" applyBorder="1"/>
    <xf numFmtId="10" fontId="5" fillId="0" borderId="0" xfId="16" applyNumberFormat="1" applyFont="1" applyAlignment="1">
      <alignment horizontal="center"/>
    </xf>
    <xf numFmtId="2" fontId="5" fillId="0" borderId="0" xfId="16" applyNumberFormat="1" applyFont="1" applyFill="1" applyBorder="1" applyAlignment="1">
      <alignment horizontal="center"/>
    </xf>
    <xf numFmtId="3" fontId="5" fillId="0" borderId="0" xfId="16" applyNumberFormat="1" applyFont="1" applyFill="1" applyBorder="1" applyAlignment="1">
      <alignment horizontal="center"/>
    </xf>
    <xf numFmtId="2" fontId="5" fillId="0" borderId="0" xfId="16" applyNumberFormat="1" applyFont="1" applyBorder="1" applyAlignment="1">
      <alignment horizontal="center"/>
    </xf>
    <xf numFmtId="2" fontId="5" fillId="0" borderId="0" xfId="16" applyNumberFormat="1" applyFont="1" applyFill="1" applyAlignment="1">
      <alignment horizontal="center"/>
    </xf>
    <xf numFmtId="3" fontId="5" fillId="0" borderId="0" xfId="16" applyNumberFormat="1" applyFont="1" applyFill="1" applyAlignment="1">
      <alignment horizontal="center"/>
    </xf>
    <xf numFmtId="0" fontId="5" fillId="0" borderId="0" xfId="16" applyFont="1" applyAlignment="1">
      <alignment horizontal="center"/>
    </xf>
    <xf numFmtId="2" fontId="5" fillId="0" borderId="0" xfId="16" applyNumberFormat="1" applyFont="1" applyFill="1" applyAlignment="1">
      <alignment horizontal="left" indent="2"/>
    </xf>
    <xf numFmtId="0" fontId="23" fillId="0" borderId="0" xfId="16" applyFont="1" applyFill="1"/>
    <xf numFmtId="0" fontId="22" fillId="0" borderId="0" xfId="16" applyFont="1" applyFill="1" applyAlignment="1">
      <alignment horizontal="center"/>
    </xf>
    <xf numFmtId="0" fontId="45" fillId="0" borderId="0" xfId="16" applyFont="1" applyFill="1" applyAlignment="1">
      <alignment horizontal="center" vertical="center"/>
    </xf>
    <xf numFmtId="2" fontId="5" fillId="2" borderId="0" xfId="16" applyNumberFormat="1" applyFont="1" applyFill="1"/>
    <xf numFmtId="2" fontId="5" fillId="2" borderId="0" xfId="16" applyNumberFormat="1" applyFont="1" applyFill="1" applyAlignment="1">
      <alignment horizontal="center"/>
    </xf>
    <xf numFmtId="2" fontId="5" fillId="2" borderId="0" xfId="16" applyNumberFormat="1" applyFont="1" applyFill="1" applyBorder="1"/>
    <xf numFmtId="0" fontId="5" fillId="0" borderId="0" xfId="16" applyFont="1" applyFill="1" applyBorder="1" applyAlignment="1">
      <alignment horizontal="center"/>
    </xf>
    <xf numFmtId="9" fontId="20" fillId="0" borderId="0" xfId="17" applyFont="1" applyFill="1" applyBorder="1" applyAlignment="1">
      <alignment horizontal="center"/>
    </xf>
    <xf numFmtId="10" fontId="20" fillId="0" borderId="0" xfId="17" applyNumberFormat="1" applyFont="1" applyFill="1" applyAlignment="1">
      <alignment horizontal="center"/>
    </xf>
    <xf numFmtId="9" fontId="20" fillId="0" borderId="0" xfId="17" applyFont="1" applyFill="1" applyAlignment="1">
      <alignment horizontal="center"/>
    </xf>
    <xf numFmtId="0" fontId="20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/>
    </xf>
    <xf numFmtId="164" fontId="5" fillId="3" borderId="0" xfId="1" applyNumberFormat="1" applyFont="1" applyFill="1" applyBorder="1"/>
    <xf numFmtId="0" fontId="5" fillId="3" borderId="33" xfId="7" applyFont="1" applyFill="1" applyBorder="1" applyAlignment="1">
      <alignment horizontal="right" wrapText="1"/>
    </xf>
    <xf numFmtId="0" fontId="5" fillId="2" borderId="0" xfId="7" applyFont="1" applyFill="1" applyBorder="1" applyAlignment="1">
      <alignment horizontal="right" wrapText="1"/>
    </xf>
    <xf numFmtId="0" fontId="5" fillId="2" borderId="0" xfId="7" applyFont="1" applyFill="1" applyBorder="1"/>
    <xf numFmtId="1" fontId="5" fillId="0" borderId="0" xfId="16" applyNumberFormat="1" applyFont="1" applyAlignment="1">
      <alignment horizontal="center"/>
    </xf>
    <xf numFmtId="2" fontId="5" fillId="0" borderId="8" xfId="16" applyNumberFormat="1" applyFont="1" applyBorder="1" applyAlignment="1">
      <alignment horizontal="center"/>
    </xf>
    <xf numFmtId="2" fontId="5" fillId="2" borderId="8" xfId="16" applyNumberFormat="1" applyFont="1" applyFill="1" applyBorder="1"/>
    <xf numFmtId="2" fontId="5" fillId="2" borderId="8" xfId="16" applyNumberFormat="1" applyFont="1" applyFill="1" applyBorder="1" applyAlignment="1">
      <alignment horizontal="center"/>
    </xf>
    <xf numFmtId="2" fontId="5" fillId="0" borderId="0" xfId="16" applyNumberFormat="1" applyFont="1" applyFill="1" applyBorder="1" applyAlignment="1">
      <alignment horizontal="left" indent="2"/>
    </xf>
    <xf numFmtId="2" fontId="5" fillId="0" borderId="8" xfId="16" applyNumberFormat="1" applyFont="1" applyBorder="1"/>
    <xf numFmtId="0" fontId="20" fillId="0" borderId="1" xfId="0" applyFont="1" applyBorder="1"/>
    <xf numFmtId="0" fontId="20" fillId="0" borderId="12" xfId="0" applyFont="1" applyBorder="1"/>
    <xf numFmtId="0" fontId="20" fillId="0" borderId="12" xfId="0" applyNumberFormat="1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" xfId="0" applyFont="1" applyBorder="1"/>
    <xf numFmtId="0" fontId="20" fillId="0" borderId="3" xfId="0" applyFont="1" applyBorder="1"/>
    <xf numFmtId="0" fontId="20" fillId="0" borderId="4" xfId="0" applyFont="1" applyBorder="1"/>
    <xf numFmtId="0" fontId="20" fillId="0" borderId="0" xfId="0" applyFont="1" applyBorder="1"/>
    <xf numFmtId="0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indent="2"/>
    </xf>
    <xf numFmtId="0" fontId="20" fillId="0" borderId="0" xfId="0" applyFont="1" applyBorder="1" applyAlignment="1">
      <alignment horizontal="center" shrinkToFit="1"/>
    </xf>
    <xf numFmtId="16" fontId="20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165" fontId="20" fillId="0" borderId="0" xfId="0" applyNumberFormat="1" applyFont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0" fontId="20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left" indent="2"/>
    </xf>
    <xf numFmtId="0" fontId="5" fillId="0" borderId="0" xfId="16" applyFont="1" applyFill="1" applyBorder="1" applyAlignment="1">
      <alignment horizontal="left" indent="2"/>
    </xf>
    <xf numFmtId="0" fontId="20" fillId="0" borderId="5" xfId="0" applyFont="1" applyBorder="1"/>
    <xf numFmtId="0" fontId="20" fillId="0" borderId="8" xfId="0" applyFont="1" applyBorder="1"/>
    <xf numFmtId="0" fontId="20" fillId="0" borderId="8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6" xfId="0" applyFont="1" applyBorder="1"/>
    <xf numFmtId="0" fontId="20" fillId="0" borderId="0" xfId="0" applyFont="1" applyAlignment="1">
      <alignment vertical="center"/>
    </xf>
    <xf numFmtId="0" fontId="21" fillId="0" borderId="12" xfId="0" applyNumberFormat="1" applyFont="1" applyBorder="1" applyAlignment="1">
      <alignment horizont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44" fillId="0" borderId="9" xfId="0" applyFont="1" applyFill="1" applyBorder="1" applyAlignment="1">
      <alignment horizontal="center" vertical="center"/>
    </xf>
    <xf numFmtId="0" fontId="44" fillId="0" borderId="9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wrapText="1" shrinkToFit="1"/>
    </xf>
    <xf numFmtId="0" fontId="20" fillId="0" borderId="0" xfId="0" applyFont="1" applyBorder="1" applyAlignment="1">
      <alignment horizontal="left" wrapText="1" shrinkToFit="1"/>
    </xf>
    <xf numFmtId="0" fontId="20" fillId="0" borderId="0" xfId="0" applyFont="1" applyAlignment="1">
      <alignment wrapText="1"/>
    </xf>
    <xf numFmtId="0" fontId="20" fillId="0" borderId="12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8" xfId="0" applyFont="1" applyBorder="1" applyAlignment="1">
      <alignment wrapText="1"/>
    </xf>
    <xf numFmtId="0" fontId="21" fillId="0" borderId="9" xfId="0" applyFont="1" applyFill="1" applyBorder="1" applyAlignment="1">
      <alignment horizontal="center" vertical="center" wrapText="1"/>
    </xf>
    <xf numFmtId="0" fontId="5" fillId="0" borderId="0" xfId="3" applyFont="1" applyBorder="1" applyAlignment="1">
      <alignment wrapText="1" shrinkToFit="1"/>
    </xf>
    <xf numFmtId="2" fontId="7" fillId="0" borderId="0" xfId="14" applyNumberFormat="1" applyFont="1" applyFill="1" applyBorder="1" applyAlignment="1">
      <alignment horizontal="center" vertical="center"/>
    </xf>
    <xf numFmtId="1" fontId="7" fillId="0" borderId="0" xfId="14" applyNumberFormat="1" applyFont="1" applyFill="1" applyBorder="1" applyAlignment="1">
      <alignment horizontal="left" vertical="center"/>
    </xf>
    <xf numFmtId="1" fontId="5" fillId="0" borderId="0" xfId="14" applyNumberFormat="1" applyFont="1" applyFill="1" applyBorder="1" applyAlignment="1">
      <alignment horizontal="center" vertical="center"/>
    </xf>
    <xf numFmtId="1" fontId="5" fillId="0" borderId="0" xfId="14" applyNumberFormat="1" applyFont="1" applyFill="1" applyBorder="1" applyAlignment="1">
      <alignment horizontal="left" vertical="center"/>
    </xf>
    <xf numFmtId="2" fontId="5" fillId="0" borderId="0" xfId="14" applyNumberFormat="1" applyFont="1" applyFill="1" applyBorder="1" applyAlignment="1">
      <alignment horizontal="center" vertical="center"/>
    </xf>
    <xf numFmtId="1" fontId="5" fillId="0" borderId="8" xfId="14" applyNumberFormat="1" applyFont="1" applyFill="1" applyBorder="1" applyAlignment="1">
      <alignment horizontal="center" vertical="center"/>
    </xf>
    <xf numFmtId="1" fontId="5" fillId="0" borderId="8" xfId="14" applyNumberFormat="1" applyFont="1" applyFill="1" applyBorder="1" applyAlignment="1">
      <alignment horizontal="left" vertical="center"/>
    </xf>
    <xf numFmtId="1" fontId="5" fillId="0" borderId="0" xfId="14" applyNumberFormat="1" applyFont="1" applyFill="1" applyBorder="1" applyAlignment="1">
      <alignment vertical="center"/>
    </xf>
    <xf numFmtId="1" fontId="5" fillId="0" borderId="0" xfId="14" applyNumberFormat="1" applyFont="1" applyBorder="1" applyAlignment="1">
      <alignment vertical="center"/>
    </xf>
    <xf numFmtId="1" fontId="5" fillId="0" borderId="0" xfId="14" applyNumberFormat="1" applyFont="1" applyBorder="1" applyAlignment="1">
      <alignment horizontal="left" vertical="center"/>
    </xf>
    <xf numFmtId="0" fontId="45" fillId="0" borderId="0" xfId="16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2" fontId="7" fillId="0" borderId="0" xfId="16" applyNumberFormat="1" applyFont="1" applyFill="1" applyAlignment="1">
      <alignment horizontal="left"/>
    </xf>
    <xf numFmtId="0" fontId="20" fillId="0" borderId="0" xfId="0" applyFont="1" applyBorder="1" applyAlignment="1"/>
    <xf numFmtId="10" fontId="5" fillId="0" borderId="0" xfId="16" applyNumberFormat="1" applyFont="1" applyFill="1" applyAlignment="1">
      <alignment horizontal="center"/>
    </xf>
    <xf numFmtId="0" fontId="7" fillId="0" borderId="0" xfId="16" applyFont="1" applyFill="1" applyAlignment="1">
      <alignment horizontal="left"/>
    </xf>
    <xf numFmtId="10" fontId="20" fillId="0" borderId="0" xfId="0" applyNumberFormat="1" applyFont="1" applyFill="1" applyBorder="1" applyAlignment="1">
      <alignment horizontal="center"/>
    </xf>
    <xf numFmtId="164" fontId="20" fillId="0" borderId="0" xfId="17" applyNumberFormat="1" applyFont="1" applyFill="1" applyBorder="1" applyAlignment="1">
      <alignment horizontal="center"/>
    </xf>
    <xf numFmtId="171" fontId="5" fillId="0" borderId="0" xfId="86" applyNumberFormat="1" applyFont="1" applyFill="1" applyAlignment="1">
      <alignment horizontal="center"/>
    </xf>
    <xf numFmtId="9" fontId="20" fillId="0" borderId="0" xfId="0" applyNumberFormat="1" applyFont="1" applyBorder="1" applyAlignment="1">
      <alignment horizontal="center"/>
    </xf>
    <xf numFmtId="1" fontId="5" fillId="0" borderId="0" xfId="16" applyNumberFormat="1" applyFont="1" applyFill="1" applyAlignment="1">
      <alignment horizontal="center"/>
    </xf>
    <xf numFmtId="0" fontId="20" fillId="0" borderId="0" xfId="0" applyFont="1" applyAlignment="1"/>
    <xf numFmtId="0" fontId="5" fillId="0" borderId="0" xfId="3" applyFont="1" applyBorder="1" applyAlignment="1">
      <alignment shrinkToFit="1"/>
    </xf>
    <xf numFmtId="166" fontId="4" fillId="3" borderId="0" xfId="3" applyNumberFormat="1" applyFill="1" applyBorder="1" applyAlignment="1" applyProtection="1">
      <alignment horizontal="right"/>
    </xf>
    <xf numFmtId="166" fontId="5" fillId="2" borderId="10" xfId="7" applyNumberFormat="1" applyFont="1" applyFill="1" applyBorder="1" applyAlignment="1">
      <alignment horizontal="right"/>
    </xf>
    <xf numFmtId="166" fontId="5" fillId="2" borderId="0" xfId="7" applyNumberFormat="1" applyFont="1" applyFill="1" applyBorder="1" applyAlignment="1">
      <alignment horizontal="right"/>
    </xf>
    <xf numFmtId="166" fontId="5" fillId="2" borderId="0" xfId="7" applyNumberFormat="1" applyFont="1" applyFill="1" applyBorder="1" applyAlignment="1">
      <alignment horizontal="right" vertical="top"/>
    </xf>
    <xf numFmtId="166" fontId="7" fillId="3" borderId="0" xfId="7" applyNumberFormat="1" applyFont="1" applyFill="1" applyBorder="1"/>
    <xf numFmtId="1" fontId="7" fillId="0" borderId="0" xfId="15" applyNumberFormat="1" applyFont="1" applyFill="1" applyBorder="1" applyAlignment="1">
      <alignment horizontal="right" vertical="center"/>
    </xf>
    <xf numFmtId="1" fontId="5" fillId="0" borderId="0" xfId="14" applyNumberFormat="1" applyFont="1" applyFill="1" applyBorder="1" applyAlignment="1">
      <alignment horizontal="right" vertical="center"/>
    </xf>
    <xf numFmtId="1" fontId="7" fillId="0" borderId="0" xfId="14" applyNumberFormat="1" applyFont="1" applyFill="1" applyBorder="1" applyAlignment="1">
      <alignment horizontal="right" vertical="center"/>
    </xf>
    <xf numFmtId="1" fontId="5" fillId="4" borderId="0" xfId="14" applyNumberFormat="1" applyFont="1" applyFill="1" applyBorder="1" applyAlignment="1">
      <alignment horizontal="right" vertical="center"/>
    </xf>
    <xf numFmtId="1" fontId="5" fillId="5" borderId="0" xfId="14" applyNumberFormat="1" applyFont="1" applyFill="1" applyBorder="1" applyAlignment="1">
      <alignment horizontal="right" vertical="center"/>
    </xf>
    <xf numFmtId="1" fontId="7" fillId="4" borderId="0" xfId="14" applyNumberFormat="1" applyFont="1" applyFill="1" applyBorder="1" applyAlignment="1">
      <alignment horizontal="right" vertical="center"/>
    </xf>
    <xf numFmtId="1" fontId="5" fillId="2" borderId="0" xfId="0" applyNumberFormat="1" applyFont="1" applyFill="1" applyBorder="1" applyAlignment="1">
      <alignment horizontal="right" wrapText="1"/>
    </xf>
    <xf numFmtId="0" fontId="20" fillId="0" borderId="37" xfId="0" applyFont="1" applyBorder="1"/>
    <xf numFmtId="0" fontId="21" fillId="0" borderId="0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169" fontId="23" fillId="2" borderId="0" xfId="0" applyNumberFormat="1" applyFont="1" applyFill="1" applyBorder="1"/>
    <xf numFmtId="1" fontId="5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wrapText="1"/>
    </xf>
    <xf numFmtId="1" fontId="5" fillId="3" borderId="0" xfId="0" applyNumberFormat="1" applyFont="1" applyFill="1" applyBorder="1"/>
    <xf numFmtId="0" fontId="20" fillId="0" borderId="38" xfId="0" applyFont="1" applyBorder="1"/>
    <xf numFmtId="0" fontId="20" fillId="0" borderId="38" xfId="0" applyFont="1" applyBorder="1" applyAlignment="1">
      <alignment horizontal="right"/>
    </xf>
    <xf numFmtId="1" fontId="20" fillId="2" borderId="0" xfId="0" applyNumberFormat="1" applyFont="1" applyFill="1" applyBorder="1" applyAlignment="1">
      <alignment horizontal="right"/>
    </xf>
    <xf numFmtId="1" fontId="7" fillId="2" borderId="0" xfId="0" applyNumberFormat="1" applyFont="1" applyFill="1" applyBorder="1"/>
    <xf numFmtId="0" fontId="20" fillId="0" borderId="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1" fontId="5" fillId="0" borderId="3" xfId="16" applyNumberFormat="1" applyFont="1" applyFill="1" applyBorder="1"/>
    <xf numFmtId="0" fontId="5" fillId="0" borderId="3" xfId="16" applyNumberFormat="1" applyFont="1" applyFill="1" applyBorder="1" applyAlignment="1">
      <alignment vertical="center"/>
    </xf>
    <xf numFmtId="3" fontId="5" fillId="0" borderId="3" xfId="16" applyNumberFormat="1" applyFont="1" applyFill="1" applyBorder="1" applyAlignment="1">
      <alignment vertical="center"/>
    </xf>
    <xf numFmtId="0" fontId="5" fillId="3" borderId="37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right" vertical="center"/>
    </xf>
    <xf numFmtId="1" fontId="5" fillId="3" borderId="37" xfId="0" applyNumberFormat="1" applyFont="1" applyFill="1" applyBorder="1"/>
    <xf numFmtId="1" fontId="20" fillId="2" borderId="0" xfId="0" applyNumberFormat="1" applyFont="1" applyFill="1" applyBorder="1" applyAlignment="1">
      <alignment vertical="top" wrapText="1"/>
    </xf>
    <xf numFmtId="166" fontId="5" fillId="3" borderId="0" xfId="0" applyNumberFormat="1" applyFont="1" applyFill="1" applyBorder="1" applyAlignment="1">
      <alignment horizontal="right" vertical="top"/>
    </xf>
    <xf numFmtId="165" fontId="20" fillId="2" borderId="0" xfId="0" applyNumberFormat="1" applyFont="1" applyFill="1" applyBorder="1"/>
    <xf numFmtId="165" fontId="20" fillId="2" borderId="0" xfId="0" applyNumberFormat="1" applyFont="1" applyFill="1" applyBorder="1" applyAlignment="1">
      <alignment horizontal="right" wrapText="1"/>
    </xf>
    <xf numFmtId="10" fontId="20" fillId="0" borderId="0" xfId="1" applyNumberFormat="1" applyFont="1" applyBorder="1"/>
    <xf numFmtId="165" fontId="20" fillId="2" borderId="37" xfId="0" applyNumberFormat="1" applyFont="1" applyFill="1" applyBorder="1" applyAlignment="1">
      <alignment horizontal="right" wrapText="1"/>
    </xf>
    <xf numFmtId="165" fontId="20" fillId="2" borderId="37" xfId="0" applyNumberFormat="1" applyFont="1" applyFill="1" applyBorder="1"/>
    <xf numFmtId="1" fontId="20" fillId="2" borderId="37" xfId="0" applyNumberFormat="1" applyFont="1" applyFill="1" applyBorder="1" applyAlignment="1">
      <alignment horizontal="right"/>
    </xf>
    <xf numFmtId="10" fontId="20" fillId="0" borderId="37" xfId="1" applyNumberFormat="1" applyFont="1" applyBorder="1"/>
    <xf numFmtId="0" fontId="5" fillId="3" borderId="37" xfId="0" applyFont="1" applyFill="1" applyBorder="1" applyAlignment="1">
      <alignment vertical="top"/>
    </xf>
    <xf numFmtId="166" fontId="5" fillId="3" borderId="37" xfId="0" applyNumberFormat="1" applyFont="1" applyFill="1" applyBorder="1" applyAlignment="1">
      <alignment horizontal="right" vertical="top"/>
    </xf>
    <xf numFmtId="1" fontId="5" fillId="2" borderId="37" xfId="0" applyNumberFormat="1" applyFont="1" applyFill="1" applyBorder="1" applyAlignment="1">
      <alignment horizontal="left"/>
    </xf>
    <xf numFmtId="0" fontId="20" fillId="2" borderId="37" xfId="0" applyFont="1" applyFill="1" applyBorder="1" applyAlignment="1">
      <alignment horizontal="right"/>
    </xf>
    <xf numFmtId="2" fontId="5" fillId="3" borderId="38" xfId="0" applyNumberFormat="1" applyFont="1" applyFill="1" applyBorder="1" applyAlignment="1" applyProtection="1">
      <alignment horizontal="left"/>
    </xf>
    <xf numFmtId="0" fontId="5" fillId="3" borderId="38" xfId="0" applyFont="1" applyFill="1" applyBorder="1" applyAlignment="1" applyProtection="1">
      <alignment horizontal="left"/>
    </xf>
    <xf numFmtId="0" fontId="5" fillId="3" borderId="37" xfId="0" applyFont="1" applyFill="1" applyBorder="1" applyAlignment="1" applyProtection="1">
      <alignment vertical="center"/>
    </xf>
    <xf numFmtId="0" fontId="5" fillId="2" borderId="12" xfId="0" applyFont="1" applyFill="1" applyBorder="1"/>
    <xf numFmtId="1" fontId="20" fillId="2" borderId="12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 applyProtection="1">
      <alignment vertical="center"/>
    </xf>
    <xf numFmtId="0" fontId="5" fillId="3" borderId="3" xfId="0" applyFont="1" applyFill="1" applyBorder="1" applyAlignment="1">
      <alignment horizontal="left" vertical="top"/>
    </xf>
    <xf numFmtId="166" fontId="5" fillId="3" borderId="8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right"/>
    </xf>
    <xf numFmtId="166" fontId="5" fillId="3" borderId="37" xfId="0" applyNumberFormat="1" applyFont="1" applyFill="1" applyBorder="1" applyAlignment="1">
      <alignment horizontal="right"/>
    </xf>
    <xf numFmtId="1" fontId="20" fillId="0" borderId="37" xfId="0" applyNumberFormat="1" applyFont="1" applyBorder="1"/>
    <xf numFmtId="0" fontId="5" fillId="3" borderId="38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right" vertical="center"/>
    </xf>
    <xf numFmtId="1" fontId="5" fillId="3" borderId="38" xfId="0" applyNumberFormat="1" applyFont="1" applyFill="1" applyBorder="1"/>
    <xf numFmtId="0" fontId="5" fillId="3" borderId="38" xfId="0" applyFont="1" applyFill="1" applyBorder="1"/>
    <xf numFmtId="0" fontId="0" fillId="0" borderId="0" xfId="0" applyBorder="1"/>
    <xf numFmtId="0" fontId="7" fillId="0" borderId="0" xfId="14" applyFont="1" applyFill="1" applyBorder="1" applyAlignment="1">
      <alignment horizontal="center" vertical="center"/>
    </xf>
    <xf numFmtId="2" fontId="5" fillId="0" borderId="0" xfId="14" applyNumberFormat="1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4" fontId="5" fillId="0" borderId="0" xfId="14" applyNumberFormat="1" applyFont="1" applyFill="1" applyBorder="1" applyAlignment="1">
      <alignment horizontal="center" vertical="center"/>
    </xf>
    <xf numFmtId="0" fontId="7" fillId="0" borderId="0" xfId="14" applyFont="1" applyBorder="1" applyAlignment="1">
      <alignment vertical="center"/>
    </xf>
    <xf numFmtId="0" fontId="9" fillId="0" borderId="0" xfId="14" applyFont="1" applyBorder="1" applyAlignment="1">
      <alignment vertical="center"/>
    </xf>
    <xf numFmtId="4" fontId="5" fillId="0" borderId="0" xfId="14" applyNumberFormat="1" applyFont="1" applyFill="1" applyBorder="1" applyAlignment="1">
      <alignment vertical="center"/>
    </xf>
    <xf numFmtId="0" fontId="5" fillId="0" borderId="0" xfId="14" applyFont="1" applyFill="1" applyBorder="1" applyAlignment="1">
      <alignment vertical="center"/>
    </xf>
    <xf numFmtId="2" fontId="5" fillId="0" borderId="0" xfId="14" applyNumberFormat="1" applyFont="1" applyFill="1" applyBorder="1" applyAlignment="1">
      <alignment vertical="center"/>
    </xf>
    <xf numFmtId="4" fontId="7" fillId="0" borderId="0" xfId="14" applyNumberFormat="1" applyFont="1" applyFill="1" applyBorder="1" applyAlignment="1">
      <alignment horizontal="center" vertical="center"/>
    </xf>
    <xf numFmtId="169" fontId="23" fillId="0" borderId="0" xfId="0" applyNumberFormat="1" applyFont="1" applyFill="1" applyBorder="1" applyAlignment="1">
      <alignment vertical="center"/>
    </xf>
    <xf numFmtId="168" fontId="5" fillId="0" borderId="0" xfId="14" applyNumberFormat="1" applyFont="1" applyFill="1" applyBorder="1" applyAlignment="1">
      <alignment vertical="center"/>
    </xf>
    <xf numFmtId="4" fontId="7" fillId="0" borderId="0" xfId="14" applyNumberFormat="1" applyFont="1" applyFill="1" applyBorder="1" applyAlignment="1">
      <alignment vertical="center"/>
    </xf>
    <xf numFmtId="1" fontId="7" fillId="0" borderId="0" xfId="14" applyNumberFormat="1" applyFont="1" applyFill="1" applyBorder="1" applyAlignment="1">
      <alignment horizontal="center" vertical="center"/>
    </xf>
    <xf numFmtId="0" fontId="7" fillId="0" borderId="0" xfId="14" applyFont="1" applyBorder="1" applyAlignment="1">
      <alignment vertical="center" wrapText="1"/>
    </xf>
    <xf numFmtId="3" fontId="5" fillId="0" borderId="0" xfId="14" applyNumberFormat="1" applyFont="1" applyFill="1" applyBorder="1" applyAlignment="1">
      <alignment vertical="center"/>
    </xf>
    <xf numFmtId="1" fontId="5" fillId="2" borderId="0" xfId="14" applyNumberFormat="1" applyFont="1" applyFill="1" applyBorder="1" applyAlignment="1">
      <alignment horizontal="right" vertical="center"/>
    </xf>
    <xf numFmtId="1" fontId="20" fillId="0" borderId="0" xfId="0" applyNumberFormat="1" applyFont="1" applyFill="1" applyBorder="1" applyAlignment="1">
      <alignment horizontal="left" vertical="center"/>
    </xf>
    <xf numFmtId="1" fontId="20" fillId="0" borderId="0" xfId="0" applyNumberFormat="1" applyFont="1" applyBorder="1" applyAlignment="1">
      <alignment horizontal="left" vertical="center"/>
    </xf>
    <xf numFmtId="1" fontId="27" fillId="0" borderId="0" xfId="14" applyNumberFormat="1" applyFont="1" applyBorder="1" applyAlignment="1">
      <alignment horizontal="left" vertical="center"/>
    </xf>
    <xf numFmtId="2" fontId="7" fillId="0" borderId="0" xfId="14" applyNumberFormat="1" applyFont="1" applyFill="1" applyBorder="1" applyAlignment="1">
      <alignment horizontal="left" vertical="center"/>
    </xf>
    <xf numFmtId="2" fontId="5" fillId="0" borderId="0" xfId="14" applyNumberFormat="1" applyFont="1" applyFill="1" applyBorder="1" applyAlignment="1">
      <alignment horizontal="left" vertical="center"/>
    </xf>
    <xf numFmtId="4" fontId="5" fillId="0" borderId="0" xfId="14" applyNumberFormat="1" applyFont="1" applyFill="1" applyBorder="1" applyAlignment="1">
      <alignment horizontal="left" vertical="center"/>
    </xf>
    <xf numFmtId="2" fontId="5" fillId="0" borderId="0" xfId="6" applyNumberFormat="1" applyFont="1" applyFill="1" applyBorder="1" applyAlignment="1">
      <alignment horizontal="left" vertical="center"/>
    </xf>
    <xf numFmtId="0" fontId="7" fillId="0" borderId="0" xfId="14" applyFont="1" applyFill="1" applyBorder="1" applyAlignment="1">
      <alignment horizontal="left" vertical="center"/>
    </xf>
    <xf numFmtId="3" fontId="5" fillId="0" borderId="0" xfId="14" applyNumberFormat="1" applyFont="1" applyBorder="1" applyAlignment="1">
      <alignment vertical="center"/>
    </xf>
    <xf numFmtId="172" fontId="5" fillId="2" borderId="0" xfId="14" applyNumberFormat="1" applyFont="1" applyFill="1" applyBorder="1" applyAlignment="1">
      <alignment horizontal="right" vertical="center"/>
    </xf>
    <xf numFmtId="1" fontId="49" fillId="0" borderId="0" xfId="14" applyNumberFormat="1" applyFont="1" applyFill="1" applyBorder="1" applyAlignment="1">
      <alignment horizontal="left" vertical="center"/>
    </xf>
    <xf numFmtId="172" fontId="5" fillId="2" borderId="8" xfId="14" applyNumberFormat="1" applyFont="1" applyFill="1" applyBorder="1" applyAlignment="1">
      <alignment horizontal="right" vertical="center"/>
    </xf>
    <xf numFmtId="0" fontId="5" fillId="0" borderId="8" xfId="14" applyFont="1" applyBorder="1" applyAlignment="1">
      <alignment vertical="center"/>
    </xf>
    <xf numFmtId="1" fontId="5" fillId="2" borderId="8" xfId="14" applyNumberFormat="1" applyFont="1" applyFill="1" applyBorder="1" applyAlignment="1">
      <alignment horizontal="right" vertical="center"/>
    </xf>
    <xf numFmtId="2" fontId="7" fillId="0" borderId="8" xfId="14" applyNumberFormat="1" applyFont="1" applyFill="1" applyBorder="1" applyAlignment="1">
      <alignment horizontal="left" vertical="center"/>
    </xf>
    <xf numFmtId="0" fontId="7" fillId="0" borderId="9" xfId="14" applyFont="1" applyBorder="1" applyAlignment="1">
      <alignment vertical="center"/>
    </xf>
    <xf numFmtId="0" fontId="49" fillId="4" borderId="0" xfId="14" applyFont="1" applyFill="1" applyBorder="1" applyAlignment="1">
      <alignment horizontal="left" vertical="center"/>
    </xf>
    <xf numFmtId="0" fontId="49" fillId="2" borderId="0" xfId="14" applyFont="1" applyFill="1" applyBorder="1" applyAlignment="1">
      <alignment horizontal="right" vertical="center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2" fontId="5" fillId="0" borderId="0" xfId="14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4" fontId="49" fillId="5" borderId="0" xfId="14" applyNumberFormat="1" applyFont="1" applyFill="1" applyBorder="1" applyAlignment="1">
      <alignment horizontal="left" vertical="center"/>
    </xf>
    <xf numFmtId="4" fontId="49" fillId="2" borderId="0" xfId="14" applyNumberFormat="1" applyFont="1" applyFill="1" applyBorder="1" applyAlignment="1">
      <alignment horizontal="right" vertical="center"/>
    </xf>
    <xf numFmtId="0" fontId="5" fillId="0" borderId="0" xfId="16" applyFont="1" applyBorder="1" applyAlignment="1">
      <alignment horizontal="center"/>
    </xf>
    <xf numFmtId="171" fontId="5" fillId="0" borderId="0" xfId="86" applyNumberFormat="1" applyFont="1" applyFill="1" applyBorder="1" applyAlignment="1">
      <alignment horizontal="center"/>
    </xf>
    <xf numFmtId="0" fontId="22" fillId="0" borderId="8" xfId="16" applyFont="1" applyFill="1" applyBorder="1" applyAlignment="1">
      <alignment horizontal="center"/>
    </xf>
    <xf numFmtId="2" fontId="5" fillId="2" borderId="0" xfId="16" applyNumberFormat="1" applyFont="1" applyFill="1" applyBorder="1" applyAlignment="1">
      <alignment horizontal="center"/>
    </xf>
    <xf numFmtId="2" fontId="7" fillId="0" borderId="0" xfId="16" applyNumberFormat="1" applyFont="1" applyFill="1" applyBorder="1" applyAlignment="1">
      <alignment horizontal="center"/>
    </xf>
    <xf numFmtId="171" fontId="5" fillId="2" borderId="0" xfId="86" applyNumberFormat="1" applyFont="1" applyFill="1" applyBorder="1"/>
    <xf numFmtId="2" fontId="22" fillId="2" borderId="0" xfId="16" applyNumberFormat="1" applyFont="1" applyFill="1" applyBorder="1"/>
    <xf numFmtId="0" fontId="7" fillId="0" borderId="0" xfId="16" applyFont="1" applyFill="1" applyBorder="1"/>
    <xf numFmtId="2" fontId="50" fillId="0" borderId="9" xfId="16" applyNumberFormat="1" applyFont="1" applyFill="1" applyBorder="1" applyAlignment="1">
      <alignment vertical="center"/>
    </xf>
    <xf numFmtId="2" fontId="50" fillId="0" borderId="9" xfId="16" applyNumberFormat="1" applyFont="1" applyBorder="1" applyAlignment="1">
      <alignment vertical="center"/>
    </xf>
    <xf numFmtId="0" fontId="50" fillId="0" borderId="9" xfId="16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1" fontId="5" fillId="0" borderId="8" xfId="14" applyNumberFormat="1" applyFont="1" applyBorder="1" applyAlignment="1">
      <alignment horizontal="left" vertical="center"/>
    </xf>
    <xf numFmtId="1" fontId="5" fillId="0" borderId="8" xfId="14" applyNumberFormat="1" applyFont="1" applyBorder="1" applyAlignment="1">
      <alignment vertical="center"/>
    </xf>
    <xf numFmtId="0" fontId="7" fillId="0" borderId="8" xfId="14" applyFont="1" applyFill="1" applyBorder="1" applyAlignment="1">
      <alignment horizontal="center" vertical="center"/>
    </xf>
    <xf numFmtId="0" fontId="21" fillId="0" borderId="38" xfId="0" applyFont="1" applyBorder="1" applyAlignment="1">
      <alignment vertical="center"/>
    </xf>
    <xf numFmtId="0" fontId="4" fillId="2" borderId="0" xfId="3" applyFill="1" applyBorder="1" applyAlignment="1">
      <alignment horizontal="right"/>
    </xf>
    <xf numFmtId="0" fontId="53" fillId="2" borderId="0" xfId="3" applyFont="1" applyFill="1" applyBorder="1"/>
    <xf numFmtId="166" fontId="5" fillId="3" borderId="39" xfId="7" applyNumberFormat="1" applyFont="1" applyFill="1" applyBorder="1" applyAlignment="1">
      <alignment horizontal="right" vertical="top"/>
    </xf>
    <xf numFmtId="173" fontId="5" fillId="3" borderId="33" xfId="7" applyNumberFormat="1" applyFont="1" applyFill="1" applyBorder="1" applyAlignment="1">
      <alignment horizontal="right"/>
    </xf>
    <xf numFmtId="173" fontId="5" fillId="3" borderId="34" xfId="7" applyNumberFormat="1" applyFont="1" applyFill="1" applyBorder="1" applyAlignment="1">
      <alignment horizontal="right"/>
    </xf>
    <xf numFmtId="173" fontId="5" fillId="3" borderId="35" xfId="7" applyNumberFormat="1" applyFont="1" applyFill="1" applyBorder="1" applyAlignment="1">
      <alignment horizontal="right"/>
    </xf>
    <xf numFmtId="173" fontId="5" fillId="3" borderId="39" xfId="7" applyNumberFormat="1" applyFont="1" applyFill="1" applyBorder="1" applyAlignment="1">
      <alignment horizontal="right" vertical="top"/>
    </xf>
    <xf numFmtId="173" fontId="7" fillId="3" borderId="36" xfId="7" applyNumberFormat="1" applyFont="1" applyFill="1" applyBorder="1" applyAlignment="1">
      <alignment horizontal="right"/>
    </xf>
    <xf numFmtId="166" fontId="7" fillId="3" borderId="36" xfId="7" applyNumberFormat="1" applyFont="1" applyFill="1" applyBorder="1" applyAlignment="1">
      <alignment horizontal="right"/>
    </xf>
    <xf numFmtId="0" fontId="5" fillId="3" borderId="10" xfId="7" applyFont="1" applyFill="1" applyBorder="1" applyAlignment="1">
      <alignment vertical="top"/>
    </xf>
    <xf numFmtId="1" fontId="7" fillId="0" borderId="9" xfId="14" applyNumberFormat="1" applyFont="1" applyFill="1" applyBorder="1" applyAlignment="1">
      <alignment horizontal="left" vertical="center"/>
    </xf>
    <xf numFmtId="174" fontId="5" fillId="3" borderId="0" xfId="7" applyNumberFormat="1" applyFont="1" applyFill="1" applyBorder="1" applyAlignment="1">
      <alignment horizontal="right" vertical="top"/>
    </xf>
    <xf numFmtId="0" fontId="4" fillId="2" borderId="0" xfId="3" applyFill="1" applyBorder="1"/>
    <xf numFmtId="0" fontId="7" fillId="3" borderId="12" xfId="7" applyFont="1" applyFill="1" applyBorder="1" applyAlignment="1">
      <alignment horizontal="right" wrapText="1"/>
    </xf>
    <xf numFmtId="0" fontId="7" fillId="3" borderId="8" xfId="7" applyFont="1" applyFill="1" applyBorder="1" applyAlignment="1">
      <alignment horizontal="right" wrapText="1"/>
    </xf>
    <xf numFmtId="0" fontId="8" fillId="3" borderId="17" xfId="7" applyFont="1" applyFill="1" applyBorder="1" applyAlignment="1">
      <alignment horizontal="center"/>
    </xf>
    <xf numFmtId="0" fontId="8" fillId="3" borderId="12" xfId="7" applyFont="1" applyFill="1" applyBorder="1" applyAlignment="1">
      <alignment horizontal="center"/>
    </xf>
    <xf numFmtId="0" fontId="8" fillId="3" borderId="25" xfId="7" applyFont="1" applyFill="1" applyBorder="1" applyAlignment="1">
      <alignment horizontal="center"/>
    </xf>
    <xf numFmtId="0" fontId="51" fillId="0" borderId="0" xfId="14" applyFont="1" applyBorder="1" applyAlignment="1">
      <alignment horizontal="center" vertical="center"/>
    </xf>
    <xf numFmtId="1" fontId="5" fillId="0" borderId="0" xfId="14" applyNumberFormat="1" applyFont="1" applyBorder="1" applyAlignment="1">
      <alignment horizontal="left" vertical="center" wrapText="1"/>
    </xf>
    <xf numFmtId="1" fontId="5" fillId="0" borderId="8" xfId="14" applyNumberFormat="1" applyFont="1" applyBorder="1" applyAlignment="1">
      <alignment horizontal="left" vertical="center" wrapText="1"/>
    </xf>
    <xf numFmtId="2" fontId="13" fillId="0" borderId="0" xfId="16" applyNumberFormat="1" applyFont="1" applyAlignment="1">
      <alignment horizontal="left"/>
    </xf>
    <xf numFmtId="0" fontId="5" fillId="3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right"/>
    </xf>
    <xf numFmtId="0" fontId="20" fillId="2" borderId="37" xfId="0" applyFont="1" applyFill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2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50" fillId="2" borderId="3" xfId="0" applyFont="1" applyFill="1" applyBorder="1" applyAlignment="1">
      <alignment horizontal="left"/>
    </xf>
    <xf numFmtId="0" fontId="50" fillId="2" borderId="0" xfId="0" applyFont="1" applyFill="1" applyBorder="1" applyAlignment="1">
      <alignment horizontal="left"/>
    </xf>
    <xf numFmtId="0" fontId="52" fillId="0" borderId="0" xfId="0" applyFont="1" applyAlignment="1">
      <alignment horizontal="left"/>
    </xf>
  </cellXfs>
  <cellStyles count="102">
    <cellStyle name="Column Header" xfId="18"/>
    <cellStyle name="Column Header 2" xfId="87"/>
    <cellStyle name="Comma" xfId="86" builtinId="3"/>
    <cellStyle name="Comma 2" xfId="5"/>
    <cellStyle name="Comma 3" xfId="91"/>
    <cellStyle name="Comma_ScotSAM99_manualbal(envi)(revSept02)" xfId="15"/>
    <cellStyle name="Data (0 dp)" xfId="19"/>
    <cellStyle name="Data (1 dp)" xfId="20"/>
    <cellStyle name="Data (2 dp)" xfId="21"/>
    <cellStyle name="Data General" xfId="22"/>
    <cellStyle name="Data_Total" xfId="12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otnote" xfId="23"/>
    <cellStyle name="Headings" xfId="10"/>
    <cellStyle name="Headings 2" xfId="66"/>
    <cellStyle name="Hyperlink" xfId="3" builtinId="8"/>
    <cellStyle name="Hyperlink 2" xfId="101"/>
    <cellStyle name="Normal" xfId="0" builtinId="0"/>
    <cellStyle name="Normal 2" xfId="2"/>
    <cellStyle name="Normal 2 2" xfId="64"/>
    <cellStyle name="Normal 3" xfId="4"/>
    <cellStyle name="Normal 4" xfId="7"/>
    <cellStyle name="Normal 5" xfId="16"/>
    <cellStyle name="Normal 6" xfId="90"/>
    <cellStyle name="Normal Bold Text" xfId="24"/>
    <cellStyle name="Normal Italic Text" xfId="25"/>
    <cellStyle name="Normal Text" xfId="26"/>
    <cellStyle name="Normal_3rdvers(Apr01)Karen_manualbalSAM" xfId="14"/>
    <cellStyle name="Percent" xfId="1" builtinId="5"/>
    <cellStyle name="Percent (0 dp)" xfId="27"/>
    <cellStyle name="Percent (1 dp)" xfId="28"/>
    <cellStyle name="Percent (2 dp)" xfId="29"/>
    <cellStyle name="Percent 2" xfId="6"/>
    <cellStyle name="Percent 3" xfId="17"/>
    <cellStyle name="Row Header" xfId="30"/>
    <cellStyle name="Row_Headings" xfId="11"/>
    <cellStyle name="Side Col Head" xfId="31"/>
    <cellStyle name="Side Col Head 2" xfId="88"/>
    <cellStyle name="Source" xfId="9"/>
    <cellStyle name="Source 2" xfId="65"/>
    <cellStyle name="Source Note" xfId="32"/>
    <cellStyle name="Source_1_1" xfId="33"/>
    <cellStyle name="Table Title" xfId="34"/>
    <cellStyle name="Table_Name" xfId="8"/>
    <cellStyle name="Top Level Col Head" xfId="35"/>
    <cellStyle name="Top Level Row Head" xfId="36"/>
    <cellStyle name="Total Column Header" xfId="37"/>
    <cellStyle name="Total Column Header 2" xfId="89"/>
    <cellStyle name="Total Data (0 dp)" xfId="38"/>
    <cellStyle name="Total Data (1 dp)" xfId="39"/>
    <cellStyle name="Total Data (2 dp)" xfId="40"/>
    <cellStyle name="Total Data General" xfId="41"/>
    <cellStyle name="Total Percent (0 dp)" xfId="42"/>
    <cellStyle name="Total Percent (1 dp)" xfId="43"/>
    <cellStyle name="Total Percent (2 dp)" xfId="44"/>
    <cellStyle name="Total Row Header" xfId="45"/>
    <cellStyle name="Total Side Col Head" xfId="46"/>
    <cellStyle name="Warnings" xfId="13"/>
    <cellStyle name="Warnings 2" xfId="67"/>
    <cellStyle name="Wrap Column Header" xfId="47"/>
    <cellStyle name="Wrap Normal Bold Text" xfId="48"/>
    <cellStyle name="Wrap Normal Italic Text" xfId="49"/>
    <cellStyle name="Wrap Normal Text" xfId="50"/>
    <cellStyle name="Wrap Row Header" xfId="51"/>
    <cellStyle name="Wrap Side Col Head" xfId="52"/>
    <cellStyle name="Wrap Table Title" xfId="53"/>
    <cellStyle name="Wrap Top Level Col Head" xfId="54"/>
    <cellStyle name="Wrap Top Level Row Head" xfId="55"/>
    <cellStyle name="Wrap Total Column Header" xfId="56"/>
    <cellStyle name="Wrap Total Row Header" xfId="57"/>
    <cellStyle name="Wrap Total Side Col Head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4995258</xdr:colOff>
      <xdr:row>0</xdr:row>
      <xdr:rowOff>138545</xdr:rowOff>
    </xdr:from>
    <xdr:to>
      <xdr:col>10</xdr:col>
      <xdr:colOff>528205</xdr:colOff>
      <xdr:row>8</xdr:row>
      <xdr:rowOff>31865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0985" y="138545"/>
          <a:ext cx="7560425" cy="17290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bi\Dropbox\2009%20SAM_Tobi\1999_IO_IxI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x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trath.ac.uk/fraser/research/sa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otland.gov.uk/Resource/Doc/315852/0100452.pdf" TargetMode="External"/><Relationship Id="rId13" Type="http://schemas.openxmlformats.org/officeDocument/2006/relationships/hyperlink" Target="http://www.scotland.gov.uk/Topics/Statistics/Browse/Business/Corporate/table3" TargetMode="External"/><Relationship Id="rId3" Type="http://schemas.openxmlformats.org/officeDocument/2006/relationships/hyperlink" Target="http://www.gro-scotland.gov.uk/files2/stats/household-estimates/he-11/2011-estimates-households-dwellings-scotland.pdf" TargetMode="External"/><Relationship Id="rId7" Type="http://schemas.openxmlformats.org/officeDocument/2006/relationships/hyperlink" Target="http://www.scotland.gov.uk/Resource/Doc/315852/0100452.pdf" TargetMode="External"/><Relationship Id="rId12" Type="http://schemas.openxmlformats.org/officeDocument/2006/relationships/hyperlink" Target="http://www.scotland.gov.uk/Topics/Statistics/Browse/Business/Corporate/table3" TargetMode="External"/><Relationship Id="rId2" Type="http://schemas.openxmlformats.org/officeDocument/2006/relationships/hyperlink" Target="http://www.ons.gov.uk/ons/dcp171778_251357.pdf" TargetMode="External"/><Relationship Id="rId1" Type="http://schemas.openxmlformats.org/officeDocument/2006/relationships/hyperlink" Target="http://www.ons.gov.uk/ons/dcp171778_251357.pdf" TargetMode="External"/><Relationship Id="rId6" Type="http://schemas.openxmlformats.org/officeDocument/2006/relationships/hyperlink" Target="http://www.scotland.gov.uk/Resource/Doc/47021/0025797.pdf" TargetMode="External"/><Relationship Id="rId11" Type="http://schemas.openxmlformats.org/officeDocument/2006/relationships/hyperlink" Target="http://www.scotland.gov.uk/Topics/Statistics/Browse/Business/Corporate/table3" TargetMode="External"/><Relationship Id="rId5" Type="http://schemas.openxmlformats.org/officeDocument/2006/relationships/hyperlink" Target="http://www.scotland.gov.uk/Resource/Doc/158623/0043027.pdf" TargetMode="External"/><Relationship Id="rId15" Type="http://schemas.openxmlformats.org/officeDocument/2006/relationships/hyperlink" Target="http://www.ons.gov.uk/ons/rel/naa1-rd/united-kingdom-national-accounts/2011-edition/tsd---blue-book-2011-dataset.html" TargetMode="External"/><Relationship Id="rId10" Type="http://schemas.openxmlformats.org/officeDocument/2006/relationships/hyperlink" Target="http://www.scotland.gov.uk/Resource/0041/00415871.pdf" TargetMode="External"/><Relationship Id="rId4" Type="http://schemas.openxmlformats.org/officeDocument/2006/relationships/hyperlink" Target="http://www.gro-scotland.gov.uk/files2/stats/household-estimates/he-11/2011-estimates-households-dwellings-scotland.pdf" TargetMode="External"/><Relationship Id="rId9" Type="http://schemas.openxmlformats.org/officeDocument/2006/relationships/hyperlink" Target="http://www.scotland.gov.uk/Resource/0041/00415871.pdf" TargetMode="External"/><Relationship Id="rId14" Type="http://schemas.openxmlformats.org/officeDocument/2006/relationships/hyperlink" Target="http://www.hmrc.gov.uk/rates/cg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Q59"/>
  <sheetViews>
    <sheetView tabSelected="1" zoomScaleNormal="100" zoomScalePageLayoutView="130" workbookViewId="0"/>
  </sheetViews>
  <sheetFormatPr defaultColWidth="0" defaultRowHeight="14.25" zeroHeight="1"/>
  <cols>
    <col min="1" max="1" width="9.140625" style="67" customWidth="1"/>
    <col min="2" max="2" width="18.42578125" style="67" customWidth="1"/>
    <col min="3" max="3" width="116.7109375" style="67" customWidth="1"/>
    <col min="4" max="17" width="9.140625" style="67" customWidth="1"/>
    <col min="18" max="16384" width="9.140625" style="67" hidden="1"/>
  </cols>
  <sheetData>
    <row r="1" spans="1:6"/>
    <row r="2" spans="1:6" ht="44.25" customHeight="1">
      <c r="B2" s="68" t="s">
        <v>716</v>
      </c>
      <c r="C2" s="66"/>
    </row>
    <row r="3" spans="1:6"/>
    <row r="4" spans="1:6"/>
    <row r="5" spans="1:6"/>
    <row r="6" spans="1:6"/>
    <row r="7" spans="1:6"/>
    <row r="8" spans="1:6"/>
    <row r="9" spans="1:6" ht="44.25" customHeight="1">
      <c r="B9" s="68" t="s">
        <v>717</v>
      </c>
      <c r="C9" s="66"/>
    </row>
    <row r="10" spans="1:6"/>
    <row r="11" spans="1:6">
      <c r="B11" s="102" t="s">
        <v>17</v>
      </c>
      <c r="C11" s="102" t="s">
        <v>18</v>
      </c>
    </row>
    <row r="12" spans="1:6">
      <c r="A12" s="69"/>
      <c r="B12" s="69"/>
      <c r="C12" s="102"/>
      <c r="D12" s="69"/>
      <c r="E12" s="69"/>
      <c r="F12" s="69"/>
    </row>
    <row r="13" spans="1:6">
      <c r="A13" s="103"/>
      <c r="B13" s="407" t="s">
        <v>294</v>
      </c>
      <c r="C13" s="103" t="s">
        <v>442</v>
      </c>
      <c r="D13" s="104"/>
      <c r="E13" s="103"/>
      <c r="F13" s="69"/>
    </row>
    <row r="14" spans="1:6">
      <c r="A14" s="103"/>
      <c r="B14" s="407" t="s">
        <v>19</v>
      </c>
      <c r="C14" s="103" t="s">
        <v>527</v>
      </c>
      <c r="D14" s="104"/>
      <c r="E14" s="103"/>
      <c r="F14" s="69"/>
    </row>
    <row r="15" spans="1:6">
      <c r="A15" s="103"/>
      <c r="B15" s="407" t="s">
        <v>22</v>
      </c>
      <c r="C15" s="103" t="s">
        <v>715</v>
      </c>
      <c r="D15" s="104"/>
      <c r="E15" s="103"/>
      <c r="F15" s="69"/>
    </row>
    <row r="16" spans="1:6">
      <c r="A16" s="103"/>
      <c r="B16" s="407" t="s">
        <v>20</v>
      </c>
      <c r="C16" s="103" t="s">
        <v>21</v>
      </c>
      <c r="D16" s="104"/>
      <c r="E16" s="103"/>
      <c r="F16" s="69"/>
    </row>
    <row r="17" spans="1:6">
      <c r="A17" s="103"/>
      <c r="B17" s="407" t="s">
        <v>610</v>
      </c>
      <c r="C17" s="103" t="s">
        <v>610</v>
      </c>
      <c r="D17" s="103"/>
      <c r="E17" s="103"/>
      <c r="F17" s="69"/>
    </row>
    <row r="18" spans="1:6">
      <c r="A18" s="103"/>
      <c r="B18" s="407" t="s">
        <v>668</v>
      </c>
      <c r="C18" s="103" t="s">
        <v>676</v>
      </c>
      <c r="D18" s="103"/>
      <c r="E18" s="103"/>
      <c r="F18" s="69"/>
    </row>
    <row r="19" spans="1:6">
      <c r="A19" s="103"/>
      <c r="B19" s="103"/>
      <c r="C19" s="103"/>
      <c r="D19" s="103"/>
      <c r="E19" s="103"/>
      <c r="F19" s="69"/>
    </row>
    <row r="20" spans="1:6">
      <c r="A20" s="103"/>
      <c r="B20" s="103"/>
      <c r="C20" s="103"/>
      <c r="D20" s="103"/>
      <c r="E20" s="103"/>
      <c r="F20" s="69"/>
    </row>
    <row r="21" spans="1:6">
      <c r="A21" s="103"/>
      <c r="B21" s="103"/>
      <c r="C21" s="103"/>
      <c r="D21" s="103"/>
      <c r="E21" s="103"/>
      <c r="F21" s="69"/>
    </row>
    <row r="22" spans="1:6">
      <c r="A22" s="103"/>
      <c r="B22" s="103"/>
      <c r="C22" s="103"/>
      <c r="D22" s="103"/>
      <c r="E22" s="103"/>
      <c r="F22" s="69"/>
    </row>
    <row r="23" spans="1:6">
      <c r="A23" s="103"/>
      <c r="B23" s="103"/>
      <c r="C23" s="103"/>
      <c r="D23" s="103"/>
      <c r="E23" s="103"/>
      <c r="F23" s="69"/>
    </row>
    <row r="24" spans="1:6">
      <c r="A24" s="103"/>
      <c r="B24" s="102" t="s">
        <v>683</v>
      </c>
      <c r="C24" s="103"/>
      <c r="D24" s="103"/>
      <c r="E24" s="103"/>
      <c r="F24" s="69"/>
    </row>
    <row r="25" spans="1:6">
      <c r="A25" s="103"/>
      <c r="B25" s="103" t="s">
        <v>721</v>
      </c>
      <c r="C25" s="103"/>
      <c r="D25" s="103"/>
      <c r="E25" s="103"/>
      <c r="F25" s="69"/>
    </row>
    <row r="26" spans="1:6">
      <c r="A26" s="103"/>
      <c r="B26" s="103"/>
      <c r="C26" s="103"/>
      <c r="D26" s="103"/>
      <c r="E26" s="103"/>
      <c r="F26" s="69"/>
    </row>
    <row r="27" spans="1:6">
      <c r="A27" s="103"/>
      <c r="B27" s="102" t="s">
        <v>718</v>
      </c>
      <c r="C27" s="103"/>
      <c r="D27" s="103"/>
      <c r="E27" s="103"/>
      <c r="F27" s="69"/>
    </row>
    <row r="28" spans="1:6" ht="15">
      <c r="A28" s="103"/>
      <c r="B28" s="418" t="s">
        <v>720</v>
      </c>
      <c r="C28" s="103"/>
      <c r="D28" s="103"/>
      <c r="E28" s="103"/>
      <c r="F28" s="69"/>
    </row>
    <row r="29" spans="1:6">
      <c r="A29" s="103"/>
      <c r="B29" s="103"/>
      <c r="C29" s="103"/>
      <c r="D29" s="103"/>
      <c r="E29" s="103"/>
      <c r="F29" s="69"/>
    </row>
    <row r="30" spans="1:6">
      <c r="A30" s="103"/>
      <c r="B30" s="102" t="s">
        <v>681</v>
      </c>
      <c r="C30" s="103"/>
      <c r="D30" s="103"/>
      <c r="E30" s="103"/>
      <c r="F30" s="69"/>
    </row>
    <row r="31" spans="1:6">
      <c r="A31" s="103"/>
      <c r="B31" s="103" t="s">
        <v>719</v>
      </c>
      <c r="C31" s="103"/>
      <c r="D31" s="103"/>
      <c r="E31" s="103"/>
      <c r="F31" s="69"/>
    </row>
    <row r="32" spans="1:6">
      <c r="A32" s="103"/>
      <c r="B32" s="103"/>
      <c r="C32" s="103"/>
      <c r="D32" s="103"/>
      <c r="E32" s="103"/>
      <c r="F32" s="69"/>
    </row>
    <row r="33" spans="1:6">
      <c r="A33" s="69"/>
      <c r="B33" s="69"/>
      <c r="C33" s="103"/>
      <c r="D33" s="69"/>
      <c r="E33" s="69"/>
      <c r="F33" s="69"/>
    </row>
    <row r="34" spans="1:6">
      <c r="A34" s="69"/>
      <c r="B34" s="102"/>
      <c r="C34" s="103"/>
      <c r="D34" s="69"/>
      <c r="E34" s="69"/>
      <c r="F34" s="69"/>
    </row>
    <row r="35" spans="1:6">
      <c r="A35" s="69"/>
      <c r="B35" s="69"/>
      <c r="C35" s="103"/>
      <c r="D35" s="69"/>
      <c r="E35" s="69"/>
      <c r="F35" s="69"/>
    </row>
    <row r="36" spans="1:6">
      <c r="A36" s="69"/>
      <c r="B36" s="148"/>
      <c r="C36" s="103"/>
      <c r="D36" s="69"/>
      <c r="E36" s="69"/>
      <c r="F36" s="69"/>
    </row>
    <row r="37" spans="1:6">
      <c r="A37" s="69"/>
      <c r="B37" s="148"/>
      <c r="C37" s="103"/>
      <c r="D37" s="69"/>
      <c r="E37" s="69"/>
      <c r="F37" s="69"/>
    </row>
    <row r="38" spans="1:6">
      <c r="A38" s="69"/>
      <c r="B38" s="148"/>
      <c r="C38" s="103"/>
      <c r="D38" s="69"/>
      <c r="E38" s="69"/>
      <c r="F38" s="69"/>
    </row>
    <row r="39" spans="1:6">
      <c r="A39" s="69"/>
      <c r="B39" s="148"/>
      <c r="C39" s="103"/>
      <c r="D39" s="69"/>
      <c r="E39" s="69"/>
      <c r="F39" s="69"/>
    </row>
    <row r="40" spans="1:6">
      <c r="A40" s="69"/>
      <c r="B40" s="69"/>
      <c r="C40" s="103"/>
      <c r="D40" s="69"/>
      <c r="E40" s="69"/>
      <c r="F40" s="69"/>
    </row>
    <row r="41" spans="1:6" hidden="1">
      <c r="A41" s="69"/>
      <c r="B41" s="69"/>
      <c r="C41" s="103"/>
      <c r="D41" s="69"/>
      <c r="E41" s="69"/>
      <c r="F41" s="69"/>
    </row>
    <row r="42" spans="1:6" hidden="1">
      <c r="C42" s="103"/>
    </row>
    <row r="43" spans="1:6" hidden="1">
      <c r="C43" s="103"/>
    </row>
    <row r="44" spans="1:6" hidden="1">
      <c r="C44" s="103"/>
    </row>
    <row r="45" spans="1:6" hidden="1"/>
    <row r="46" spans="1:6" hidden="1"/>
    <row r="47" spans="1:6" hidden="1"/>
    <row r="48" spans="1: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</sheetData>
  <customSheetViews>
    <customSheetView guid="{1C4EB729-AE9A-4751-85AA-3845488D711A}" hiddenRows="1" hiddenColumns="1">
      <selection activeCell="D25" sqref="D25"/>
      <pageMargins left="0.7" right="0.7" top="0.75" bottom="0.75" header="0.3" footer="0.3"/>
      <pageSetup paperSize="9" orientation="portrait"/>
    </customSheetView>
  </customSheetViews>
  <hyperlinks>
    <hyperlink ref="B13" location="Class!A1" display="Class"/>
    <hyperlink ref="B14" location="IxI!A1" display="IxI"/>
    <hyperlink ref="B15" location="SAM!A1" display="SAM"/>
    <hyperlink ref="B17" location="Calculations!A1" display="Calculations"/>
    <hyperlink ref="B16" location="IncExp!A1" display="IncExp"/>
    <hyperlink ref="B18" location="Data!A1" display="Data"/>
    <hyperlink ref="B28" r:id="rId1"/>
  </hyperlinks>
  <pageMargins left="0.7" right="0.7" top="0.75" bottom="0.75" header="0.3" footer="0.3"/>
  <pageSetup paperSize="9" orientation="portrait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J329"/>
  <sheetViews>
    <sheetView topLeftCell="A76" zoomScaleSheetLayoutView="100" workbookViewId="0">
      <selection activeCell="A42" sqref="A42"/>
    </sheetView>
  </sheetViews>
  <sheetFormatPr defaultColWidth="0" defaultRowHeight="11.25" customHeight="1" zeroHeight="1"/>
  <cols>
    <col min="1" max="1" width="27.42578125" style="73" customWidth="1"/>
    <col min="2" max="2" width="3.7109375" style="73" customWidth="1"/>
    <col min="3" max="3" width="3.7109375" style="72" customWidth="1"/>
    <col min="4" max="4" width="79" style="72" bestFit="1" customWidth="1"/>
    <col min="5" max="10" width="8.28515625" style="72" customWidth="1"/>
    <col min="11" max="16384" width="9.140625" style="203" hidden="1"/>
  </cols>
  <sheetData>
    <row r="1" spans="1:10" ht="20.25">
      <c r="A1" s="71" t="s">
        <v>295</v>
      </c>
      <c r="B1" s="71"/>
      <c r="G1" s="72" t="s">
        <v>648</v>
      </c>
    </row>
    <row r="2" spans="1:10" ht="12" thickBot="1">
      <c r="C2" s="74"/>
      <c r="D2" s="75"/>
      <c r="E2" s="75"/>
      <c r="F2" s="75"/>
      <c r="G2" s="75"/>
      <c r="H2" s="75"/>
      <c r="I2" s="75"/>
      <c r="J2" s="75"/>
    </row>
    <row r="3" spans="1:10" ht="12" thickBot="1">
      <c r="A3" s="76" t="s">
        <v>296</v>
      </c>
      <c r="B3" s="76"/>
      <c r="C3" s="77" t="s">
        <v>297</v>
      </c>
      <c r="D3" s="77"/>
      <c r="E3" s="78" t="s">
        <v>298</v>
      </c>
      <c r="F3" s="78"/>
      <c r="G3" s="78"/>
      <c r="H3" s="78"/>
      <c r="I3" s="78"/>
      <c r="J3" s="78"/>
    </row>
    <row r="4" spans="1:10" ht="15.95" customHeight="1">
      <c r="A4" s="79" t="s">
        <v>299</v>
      </c>
      <c r="B4" s="79" t="s">
        <v>300</v>
      </c>
      <c r="C4" s="80">
        <v>1</v>
      </c>
      <c r="D4" s="80" t="s">
        <v>301</v>
      </c>
      <c r="E4" s="81" t="s">
        <v>281</v>
      </c>
      <c r="F4" s="82"/>
      <c r="G4" s="82"/>
      <c r="H4" s="82"/>
      <c r="I4" s="82"/>
      <c r="J4" s="82"/>
    </row>
    <row r="5" spans="1:10" ht="11.25" customHeight="1">
      <c r="A5" s="79"/>
      <c r="B5" s="79"/>
      <c r="C5" s="80">
        <v>2</v>
      </c>
      <c r="D5" s="80" t="s">
        <v>302</v>
      </c>
      <c r="E5" s="81" t="s">
        <v>303</v>
      </c>
      <c r="F5" s="81" t="s">
        <v>304</v>
      </c>
      <c r="G5" s="82"/>
      <c r="H5" s="82"/>
      <c r="I5" s="82"/>
      <c r="J5" s="82"/>
    </row>
    <row r="6" spans="1:10" ht="11.25" customHeight="1">
      <c r="A6" s="79"/>
      <c r="B6" s="79"/>
      <c r="C6" s="80">
        <v>3</v>
      </c>
      <c r="D6" s="80" t="s">
        <v>305</v>
      </c>
      <c r="E6" s="81" t="s">
        <v>306</v>
      </c>
      <c r="F6" s="81" t="s">
        <v>307</v>
      </c>
      <c r="G6" s="82"/>
      <c r="H6" s="82"/>
      <c r="I6" s="82"/>
      <c r="J6" s="82"/>
    </row>
    <row r="7" spans="1:10" ht="11.25" customHeight="1">
      <c r="A7" s="79"/>
      <c r="B7" s="79"/>
      <c r="C7" s="80">
        <v>4</v>
      </c>
      <c r="D7" s="80" t="s">
        <v>308</v>
      </c>
      <c r="E7" s="81" t="s">
        <v>309</v>
      </c>
      <c r="F7" s="82"/>
      <c r="G7" s="82"/>
      <c r="H7" s="82"/>
      <c r="I7" s="82"/>
      <c r="J7" s="82"/>
    </row>
    <row r="8" spans="1:10" ht="11.25" customHeight="1">
      <c r="A8" s="83"/>
      <c r="B8" s="83"/>
      <c r="C8" s="84">
        <v>5</v>
      </c>
      <c r="D8" s="84" t="s">
        <v>310</v>
      </c>
      <c r="E8" s="85" t="s">
        <v>311</v>
      </c>
      <c r="F8" s="86"/>
      <c r="G8" s="86"/>
      <c r="H8" s="86"/>
      <c r="I8" s="86"/>
      <c r="J8" s="86"/>
    </row>
    <row r="9" spans="1:10" ht="15.95" customHeight="1">
      <c r="A9" s="79" t="s">
        <v>312</v>
      </c>
      <c r="B9" s="79" t="s">
        <v>313</v>
      </c>
      <c r="C9" s="80">
        <v>6</v>
      </c>
      <c r="D9" s="80" t="s">
        <v>314</v>
      </c>
      <c r="E9" s="81" t="s">
        <v>315</v>
      </c>
      <c r="F9" s="82"/>
      <c r="G9" s="82"/>
      <c r="H9" s="82"/>
      <c r="I9" s="82"/>
      <c r="J9" s="82"/>
    </row>
    <row r="10" spans="1:10" ht="11.25" customHeight="1">
      <c r="A10" s="79"/>
      <c r="B10" s="79"/>
      <c r="C10" s="80">
        <v>7</v>
      </c>
      <c r="D10" s="80" t="s">
        <v>316</v>
      </c>
      <c r="E10" s="81" t="s">
        <v>317</v>
      </c>
      <c r="F10" s="81" t="s">
        <v>318</v>
      </c>
      <c r="G10" s="82"/>
      <c r="H10" s="82"/>
      <c r="I10" s="82"/>
      <c r="J10" s="82"/>
    </row>
    <row r="11" spans="1:10" ht="11.25" customHeight="1">
      <c r="A11" s="74"/>
      <c r="B11" s="74"/>
      <c r="C11" s="80">
        <v>8</v>
      </c>
      <c r="D11" s="80" t="s">
        <v>282</v>
      </c>
      <c r="E11" s="81" t="s">
        <v>319</v>
      </c>
      <c r="F11" s="82"/>
      <c r="G11" s="82"/>
      <c r="H11" s="82"/>
      <c r="I11" s="82"/>
      <c r="J11" s="82"/>
    </row>
    <row r="12" spans="1:10" ht="11.25" customHeight="1">
      <c r="A12" s="83"/>
      <c r="B12" s="83"/>
      <c r="C12" s="84">
        <v>9</v>
      </c>
      <c r="D12" s="84" t="s">
        <v>320</v>
      </c>
      <c r="E12" s="85" t="s">
        <v>321</v>
      </c>
      <c r="F12" s="86"/>
      <c r="G12" s="86"/>
      <c r="H12" s="86"/>
      <c r="I12" s="86"/>
      <c r="J12" s="86"/>
    </row>
    <row r="13" spans="1:10" ht="15.95" customHeight="1">
      <c r="A13" s="79" t="s">
        <v>283</v>
      </c>
      <c r="B13" s="79" t="s">
        <v>322</v>
      </c>
      <c r="C13" s="80">
        <v>10</v>
      </c>
      <c r="D13" s="80" t="s">
        <v>323</v>
      </c>
      <c r="E13" s="82">
        <v>10.1</v>
      </c>
      <c r="F13" s="82"/>
      <c r="G13" s="82"/>
      <c r="H13" s="82"/>
      <c r="I13" s="82"/>
      <c r="J13" s="82"/>
    </row>
    <row r="14" spans="1:10" ht="11.25" customHeight="1">
      <c r="A14" s="79"/>
      <c r="B14" s="79"/>
      <c r="C14" s="80">
        <v>11</v>
      </c>
      <c r="D14" s="80" t="s">
        <v>324</v>
      </c>
      <c r="E14" s="82">
        <v>10.199999999999999</v>
      </c>
      <c r="F14" s="82">
        <v>10.3</v>
      </c>
      <c r="G14" s="82"/>
      <c r="H14" s="82"/>
      <c r="I14" s="82"/>
      <c r="J14" s="82"/>
    </row>
    <row r="15" spans="1:10" ht="11.25" customHeight="1">
      <c r="A15" s="79"/>
      <c r="B15" s="79"/>
      <c r="C15" s="80">
        <v>12</v>
      </c>
      <c r="D15" s="80" t="s">
        <v>325</v>
      </c>
      <c r="E15" s="82">
        <v>10.4</v>
      </c>
      <c r="F15" s="82">
        <v>10.5</v>
      </c>
      <c r="G15" s="82"/>
      <c r="H15" s="82"/>
      <c r="I15" s="82"/>
      <c r="J15" s="82"/>
    </row>
    <row r="16" spans="1:10" ht="11.25" customHeight="1">
      <c r="A16" s="79"/>
      <c r="B16" s="79"/>
      <c r="C16" s="80">
        <v>13</v>
      </c>
      <c r="D16" s="80" t="s">
        <v>284</v>
      </c>
      <c r="E16" s="82">
        <v>10.6</v>
      </c>
      <c r="F16" s="82"/>
      <c r="G16" s="82"/>
      <c r="H16" s="82"/>
      <c r="I16" s="82"/>
      <c r="J16" s="82"/>
    </row>
    <row r="17" spans="1:10" ht="11.25" customHeight="1">
      <c r="A17" s="79"/>
      <c r="B17" s="79"/>
      <c r="C17" s="80">
        <v>14</v>
      </c>
      <c r="D17" s="80" t="s">
        <v>326</v>
      </c>
      <c r="E17" s="82">
        <v>10.7</v>
      </c>
      <c r="F17" s="82"/>
      <c r="G17" s="82"/>
      <c r="H17" s="82"/>
      <c r="I17" s="82"/>
      <c r="J17" s="82"/>
    </row>
    <row r="18" spans="1:10" ht="11.25" customHeight="1">
      <c r="A18" s="79"/>
      <c r="B18" s="79"/>
      <c r="C18" s="80">
        <v>15</v>
      </c>
      <c r="D18" s="80" t="s">
        <v>286</v>
      </c>
      <c r="E18" s="82">
        <v>10.8</v>
      </c>
      <c r="F18" s="82"/>
      <c r="G18" s="82"/>
      <c r="H18" s="82"/>
      <c r="I18" s="82"/>
      <c r="J18" s="82"/>
    </row>
    <row r="19" spans="1:10" ht="11.25" customHeight="1">
      <c r="A19" s="79"/>
      <c r="B19" s="79"/>
      <c r="C19" s="80">
        <v>16</v>
      </c>
      <c r="D19" s="80" t="s">
        <v>285</v>
      </c>
      <c r="E19" s="82">
        <v>10.9</v>
      </c>
      <c r="F19" s="82"/>
      <c r="G19" s="82"/>
      <c r="H19" s="82"/>
      <c r="I19" s="82"/>
      <c r="J19" s="82"/>
    </row>
    <row r="20" spans="1:10" ht="11.25" customHeight="1">
      <c r="A20" s="79"/>
      <c r="B20" s="79"/>
      <c r="C20" s="80">
        <v>17</v>
      </c>
      <c r="D20" s="80" t="s">
        <v>327</v>
      </c>
      <c r="E20" s="82">
        <v>11.01</v>
      </c>
      <c r="F20" s="82">
        <v>11.02</v>
      </c>
      <c r="G20" s="82">
        <v>11.03</v>
      </c>
      <c r="H20" s="82">
        <v>11.04</v>
      </c>
      <c r="I20" s="82"/>
      <c r="J20" s="82"/>
    </row>
    <row r="21" spans="1:10" ht="11.25" customHeight="1">
      <c r="A21" s="79"/>
      <c r="B21" s="79"/>
      <c r="C21" s="80">
        <v>18</v>
      </c>
      <c r="D21" s="80" t="s">
        <v>328</v>
      </c>
      <c r="E21" s="82">
        <v>11.05</v>
      </c>
      <c r="F21" s="82">
        <v>11.06</v>
      </c>
      <c r="G21" s="82"/>
      <c r="H21" s="82"/>
      <c r="I21" s="82"/>
      <c r="J21" s="82"/>
    </row>
    <row r="22" spans="1:10" ht="11.25" customHeight="1">
      <c r="A22" s="79"/>
      <c r="B22" s="79"/>
      <c r="C22" s="80">
        <v>19</v>
      </c>
      <c r="D22" s="80" t="s">
        <v>329</v>
      </c>
      <c r="E22" s="82">
        <v>11.07</v>
      </c>
      <c r="F22" s="82"/>
      <c r="G22" s="82"/>
      <c r="H22" s="82"/>
      <c r="I22" s="82"/>
      <c r="J22" s="82"/>
    </row>
    <row r="23" spans="1:10" ht="11.25" customHeight="1">
      <c r="A23" s="79"/>
      <c r="B23" s="79"/>
      <c r="C23" s="80">
        <v>20</v>
      </c>
      <c r="D23" s="80" t="s">
        <v>287</v>
      </c>
      <c r="E23" s="82">
        <v>12</v>
      </c>
      <c r="F23" s="82"/>
      <c r="G23" s="82"/>
      <c r="H23" s="82"/>
      <c r="I23" s="82"/>
      <c r="J23" s="82"/>
    </row>
    <row r="24" spans="1:10" ht="11.25" customHeight="1">
      <c r="A24" s="79"/>
      <c r="B24" s="79"/>
      <c r="C24" s="80">
        <v>21</v>
      </c>
      <c r="D24" s="80" t="s">
        <v>209</v>
      </c>
      <c r="E24" s="82">
        <v>13</v>
      </c>
      <c r="F24" s="82"/>
      <c r="G24" s="82"/>
      <c r="H24" s="82"/>
      <c r="I24" s="82"/>
      <c r="J24" s="82"/>
    </row>
    <row r="25" spans="1:10" ht="11.25" customHeight="1">
      <c r="A25" s="79"/>
      <c r="B25" s="79"/>
      <c r="C25" s="80">
        <v>22</v>
      </c>
      <c r="D25" s="80" t="s">
        <v>207</v>
      </c>
      <c r="E25" s="82">
        <v>14</v>
      </c>
      <c r="F25" s="82"/>
      <c r="G25" s="82"/>
      <c r="H25" s="82"/>
      <c r="I25" s="82"/>
      <c r="J25" s="82"/>
    </row>
    <row r="26" spans="1:10" ht="11.25" customHeight="1">
      <c r="A26" s="79"/>
      <c r="B26" s="79"/>
      <c r="C26" s="80">
        <v>23</v>
      </c>
      <c r="D26" s="80" t="s">
        <v>330</v>
      </c>
      <c r="E26" s="82">
        <v>15</v>
      </c>
      <c r="F26" s="82"/>
      <c r="G26" s="82"/>
      <c r="H26" s="82"/>
      <c r="I26" s="82"/>
      <c r="J26" s="82"/>
    </row>
    <row r="27" spans="1:10" ht="11.25" customHeight="1">
      <c r="A27" s="79"/>
      <c r="B27" s="79"/>
      <c r="C27" s="80">
        <v>24</v>
      </c>
      <c r="D27" s="80" t="s">
        <v>331</v>
      </c>
      <c r="E27" s="82">
        <v>16</v>
      </c>
      <c r="F27" s="82"/>
      <c r="G27" s="82"/>
      <c r="H27" s="82"/>
      <c r="I27" s="82"/>
      <c r="J27" s="82"/>
    </row>
    <row r="28" spans="1:10" ht="11.25" customHeight="1">
      <c r="A28" s="79"/>
      <c r="B28" s="79"/>
      <c r="C28" s="80">
        <v>25</v>
      </c>
      <c r="D28" s="80" t="s">
        <v>332</v>
      </c>
      <c r="E28" s="82">
        <v>17</v>
      </c>
      <c r="F28" s="82"/>
      <c r="G28" s="82"/>
      <c r="H28" s="82"/>
      <c r="I28" s="82"/>
      <c r="J28" s="82"/>
    </row>
    <row r="29" spans="1:10" ht="11.25" customHeight="1">
      <c r="A29" s="79"/>
      <c r="B29" s="79"/>
      <c r="C29" s="80">
        <v>26</v>
      </c>
      <c r="D29" s="80" t="s">
        <v>333</v>
      </c>
      <c r="E29" s="82">
        <v>18</v>
      </c>
      <c r="F29" s="82"/>
      <c r="G29" s="82"/>
      <c r="H29" s="82"/>
      <c r="I29" s="82"/>
      <c r="J29" s="82"/>
    </row>
    <row r="30" spans="1:10" ht="11.25" customHeight="1">
      <c r="A30" s="79"/>
      <c r="B30" s="79"/>
      <c r="C30" s="80">
        <v>27</v>
      </c>
      <c r="D30" s="80" t="s">
        <v>334</v>
      </c>
      <c r="E30" s="82">
        <v>19</v>
      </c>
      <c r="F30" s="82">
        <v>20.14</v>
      </c>
      <c r="G30" s="82">
        <v>20.16</v>
      </c>
      <c r="H30" s="82">
        <v>20.170000000000002</v>
      </c>
      <c r="I30" s="82">
        <v>20.6</v>
      </c>
      <c r="J30" s="82"/>
    </row>
    <row r="31" spans="1:10" ht="11.25" customHeight="1">
      <c r="A31" s="79"/>
      <c r="B31" s="79"/>
      <c r="C31" s="80">
        <v>28</v>
      </c>
      <c r="D31" s="80" t="s">
        <v>288</v>
      </c>
      <c r="E31" s="82">
        <v>20.3</v>
      </c>
      <c r="F31" s="82"/>
      <c r="G31" s="82"/>
      <c r="H31" s="82"/>
      <c r="I31" s="82"/>
      <c r="J31" s="82"/>
    </row>
    <row r="32" spans="1:10" ht="11.25" customHeight="1">
      <c r="A32" s="79"/>
      <c r="B32" s="79"/>
      <c r="C32" s="80">
        <v>29</v>
      </c>
      <c r="D32" s="80" t="s">
        <v>289</v>
      </c>
      <c r="E32" s="82">
        <v>20.399999999999999</v>
      </c>
      <c r="F32" s="82"/>
      <c r="G32" s="82"/>
      <c r="H32" s="82"/>
      <c r="I32" s="82"/>
      <c r="J32" s="82"/>
    </row>
    <row r="33" spans="1:10" ht="11.25" customHeight="1">
      <c r="A33" s="79"/>
      <c r="B33" s="79"/>
      <c r="C33" s="80">
        <v>30</v>
      </c>
      <c r="D33" s="80" t="s">
        <v>290</v>
      </c>
      <c r="E33" s="82">
        <v>20.5</v>
      </c>
      <c r="F33" s="82"/>
      <c r="G33" s="82"/>
      <c r="H33" s="82"/>
      <c r="I33" s="82"/>
      <c r="J33" s="82"/>
    </row>
    <row r="34" spans="1:10" ht="11.25" customHeight="1">
      <c r="A34" s="79"/>
      <c r="B34" s="79"/>
      <c r="C34" s="80">
        <v>31</v>
      </c>
      <c r="D34" s="80" t="s">
        <v>335</v>
      </c>
      <c r="E34" s="82">
        <v>20.11</v>
      </c>
      <c r="F34" s="82">
        <v>20.12</v>
      </c>
      <c r="G34" s="82">
        <v>20.13</v>
      </c>
      <c r="H34" s="82">
        <v>20.149999999999999</v>
      </c>
      <c r="I34" s="82">
        <v>20.2</v>
      </c>
      <c r="J34" s="82"/>
    </row>
    <row r="35" spans="1:10" ht="11.25" customHeight="1">
      <c r="A35" s="79"/>
      <c r="B35" s="79"/>
      <c r="C35" s="80">
        <v>32</v>
      </c>
      <c r="D35" s="80" t="s">
        <v>336</v>
      </c>
      <c r="E35" s="82">
        <v>21</v>
      </c>
      <c r="F35" s="82"/>
      <c r="G35" s="82"/>
      <c r="H35" s="82"/>
      <c r="I35" s="82"/>
      <c r="J35" s="82"/>
    </row>
    <row r="36" spans="1:10" ht="11.25" customHeight="1">
      <c r="A36" s="79"/>
      <c r="B36" s="79"/>
      <c r="C36" s="80">
        <v>33</v>
      </c>
      <c r="D36" s="80" t="s">
        <v>337</v>
      </c>
      <c r="E36" s="82">
        <v>22</v>
      </c>
      <c r="F36" s="82"/>
      <c r="G36" s="82"/>
      <c r="H36" s="82"/>
      <c r="I36" s="82"/>
      <c r="J36" s="82"/>
    </row>
    <row r="37" spans="1:10" ht="11.25" customHeight="1">
      <c r="A37" s="79"/>
      <c r="B37" s="79"/>
      <c r="C37" s="80">
        <v>34</v>
      </c>
      <c r="D37" s="80" t="s">
        <v>338</v>
      </c>
      <c r="E37" s="82">
        <v>23.5</v>
      </c>
      <c r="F37" s="82">
        <v>23.6</v>
      </c>
      <c r="G37" s="82"/>
      <c r="H37" s="82"/>
      <c r="I37" s="82"/>
      <c r="J37" s="82"/>
    </row>
    <row r="38" spans="1:10" ht="11.25" customHeight="1">
      <c r="A38" s="79"/>
      <c r="B38" s="79"/>
      <c r="C38" s="80">
        <v>35</v>
      </c>
      <c r="D38" s="80" t="s">
        <v>339</v>
      </c>
      <c r="E38" s="82">
        <v>23.1</v>
      </c>
      <c r="F38" s="87">
        <v>23.2</v>
      </c>
      <c r="G38" s="82">
        <v>23.3</v>
      </c>
      <c r="H38" s="82">
        <v>23.4</v>
      </c>
      <c r="I38" s="82">
        <v>23.7</v>
      </c>
      <c r="J38" s="82">
        <v>23.9</v>
      </c>
    </row>
    <row r="39" spans="1:10" ht="11.25" customHeight="1">
      <c r="A39" s="79"/>
      <c r="B39" s="79"/>
      <c r="C39" s="80">
        <v>36</v>
      </c>
      <c r="D39" s="80" t="s">
        <v>340</v>
      </c>
      <c r="E39" s="82">
        <v>24.1</v>
      </c>
      <c r="F39" s="82">
        <v>24.2</v>
      </c>
      <c r="G39" s="82">
        <v>24.3</v>
      </c>
      <c r="H39" s="82"/>
      <c r="I39" s="82"/>
      <c r="J39" s="82"/>
    </row>
    <row r="40" spans="1:10" ht="11.25" customHeight="1">
      <c r="A40" s="79"/>
      <c r="B40" s="79"/>
      <c r="C40" s="80">
        <v>37</v>
      </c>
      <c r="D40" s="80" t="s">
        <v>341</v>
      </c>
      <c r="E40" s="82">
        <v>24.4</v>
      </c>
      <c r="F40" s="82">
        <v>24.5</v>
      </c>
      <c r="G40" s="82"/>
      <c r="H40" s="82"/>
      <c r="I40" s="82"/>
      <c r="J40" s="82"/>
    </row>
    <row r="41" spans="1:10" ht="11.25" customHeight="1">
      <c r="A41" s="79"/>
      <c r="B41" s="79"/>
      <c r="C41" s="80">
        <v>38</v>
      </c>
      <c r="D41" s="80" t="s">
        <v>342</v>
      </c>
      <c r="E41" s="82">
        <v>25</v>
      </c>
      <c r="F41" s="82"/>
      <c r="G41" s="82"/>
      <c r="H41" s="82"/>
      <c r="I41" s="82"/>
      <c r="J41" s="82"/>
    </row>
    <row r="42" spans="1:10" ht="11.25" customHeight="1">
      <c r="A42" s="79"/>
      <c r="B42" s="79"/>
      <c r="C42" s="80">
        <v>39</v>
      </c>
      <c r="D42" s="80" t="s">
        <v>343</v>
      </c>
      <c r="E42" s="82">
        <v>26</v>
      </c>
      <c r="F42" s="82"/>
      <c r="G42" s="82"/>
      <c r="H42" s="82"/>
      <c r="I42" s="82"/>
      <c r="J42" s="82"/>
    </row>
    <row r="43" spans="1:10" ht="11.25" customHeight="1">
      <c r="A43" s="79"/>
      <c r="B43" s="79"/>
      <c r="C43" s="80">
        <v>40</v>
      </c>
      <c r="D43" s="80" t="s">
        <v>171</v>
      </c>
      <c r="E43" s="82">
        <v>27</v>
      </c>
      <c r="F43" s="82"/>
      <c r="G43" s="82"/>
      <c r="H43" s="82"/>
      <c r="I43" s="82"/>
      <c r="J43" s="82"/>
    </row>
    <row r="44" spans="1:10" ht="11.25" customHeight="1">
      <c r="A44" s="79"/>
      <c r="B44" s="79"/>
      <c r="C44" s="80">
        <v>41</v>
      </c>
      <c r="D44" s="80" t="s">
        <v>344</v>
      </c>
      <c r="E44" s="82">
        <v>28</v>
      </c>
      <c r="F44" s="82"/>
      <c r="G44" s="82"/>
      <c r="H44" s="82"/>
      <c r="I44" s="82"/>
      <c r="J44" s="82"/>
    </row>
    <row r="45" spans="1:10" ht="11.25" customHeight="1">
      <c r="A45" s="79"/>
      <c r="B45" s="79"/>
      <c r="C45" s="80">
        <v>42</v>
      </c>
      <c r="D45" s="80" t="s">
        <v>291</v>
      </c>
      <c r="E45" s="82">
        <v>29</v>
      </c>
      <c r="F45" s="82"/>
      <c r="G45" s="82"/>
      <c r="H45" s="82"/>
      <c r="I45" s="82"/>
      <c r="J45" s="82"/>
    </row>
    <row r="46" spans="1:10" ht="11.25" customHeight="1">
      <c r="A46" s="79"/>
      <c r="B46" s="79"/>
      <c r="C46" s="80">
        <v>43</v>
      </c>
      <c r="D46" s="80" t="s">
        <v>165</v>
      </c>
      <c r="E46" s="82">
        <v>30</v>
      </c>
      <c r="F46" s="82"/>
      <c r="G46" s="82"/>
      <c r="H46" s="82"/>
      <c r="I46" s="82"/>
      <c r="J46" s="82"/>
    </row>
    <row r="47" spans="1:10" ht="11.25" customHeight="1">
      <c r="A47" s="79"/>
      <c r="B47" s="79"/>
      <c r="C47" s="80">
        <v>44</v>
      </c>
      <c r="D47" s="80" t="s">
        <v>163</v>
      </c>
      <c r="E47" s="82">
        <v>31</v>
      </c>
      <c r="F47" s="82"/>
      <c r="G47" s="82"/>
      <c r="H47" s="82"/>
      <c r="I47" s="82"/>
      <c r="J47" s="82"/>
    </row>
    <row r="48" spans="1:10" ht="11.25" customHeight="1">
      <c r="A48" s="79"/>
      <c r="B48" s="79"/>
      <c r="C48" s="80">
        <v>45</v>
      </c>
      <c r="D48" s="80" t="s">
        <v>345</v>
      </c>
      <c r="E48" s="82">
        <v>32</v>
      </c>
      <c r="F48" s="82"/>
      <c r="G48" s="82"/>
      <c r="H48" s="82"/>
      <c r="I48" s="82"/>
      <c r="J48" s="82"/>
    </row>
    <row r="49" spans="1:10" ht="11.25" customHeight="1">
      <c r="A49" s="83"/>
      <c r="B49" s="83"/>
      <c r="C49" s="84">
        <v>46</v>
      </c>
      <c r="D49" s="84" t="s">
        <v>346</v>
      </c>
      <c r="E49" s="86">
        <v>33</v>
      </c>
      <c r="F49" s="86"/>
      <c r="G49" s="86"/>
      <c r="H49" s="86"/>
      <c r="I49" s="86"/>
      <c r="J49" s="86"/>
    </row>
    <row r="50" spans="1:10" ht="15.95" customHeight="1">
      <c r="A50" s="79" t="s">
        <v>347</v>
      </c>
      <c r="B50" s="79" t="s">
        <v>348</v>
      </c>
      <c r="C50" s="80">
        <v>47</v>
      </c>
      <c r="D50" s="80" t="s">
        <v>349</v>
      </c>
      <c r="E50" s="82">
        <v>35.1</v>
      </c>
      <c r="F50" s="82"/>
      <c r="G50" s="82"/>
      <c r="H50" s="82"/>
      <c r="I50" s="82"/>
      <c r="J50" s="82"/>
    </row>
    <row r="51" spans="1:10" ht="11.25" customHeight="1">
      <c r="A51" s="83" t="s">
        <v>350</v>
      </c>
      <c r="B51" s="83"/>
      <c r="C51" s="84">
        <v>48</v>
      </c>
      <c r="D51" s="84" t="s">
        <v>351</v>
      </c>
      <c r="E51" s="86">
        <v>35.200000000000003</v>
      </c>
      <c r="F51" s="86">
        <v>35.299999999999997</v>
      </c>
      <c r="G51" s="86"/>
      <c r="H51" s="86"/>
      <c r="I51" s="86"/>
      <c r="J51" s="86"/>
    </row>
    <row r="52" spans="1:10" ht="15.95" customHeight="1">
      <c r="A52" s="79" t="s">
        <v>352</v>
      </c>
      <c r="B52" s="79" t="s">
        <v>353</v>
      </c>
      <c r="C52" s="80">
        <v>49</v>
      </c>
      <c r="D52" s="80" t="s">
        <v>354</v>
      </c>
      <c r="E52" s="82">
        <v>36</v>
      </c>
      <c r="F52" s="82">
        <v>37</v>
      </c>
      <c r="G52" s="82"/>
      <c r="H52" s="82"/>
      <c r="I52" s="82"/>
      <c r="J52" s="82"/>
    </row>
    <row r="53" spans="1:10" ht="11.25" customHeight="1">
      <c r="A53" s="79" t="s">
        <v>355</v>
      </c>
      <c r="B53" s="79"/>
      <c r="C53" s="80">
        <v>50</v>
      </c>
      <c r="D53" s="80" t="s">
        <v>356</v>
      </c>
      <c r="E53" s="82">
        <v>38</v>
      </c>
      <c r="F53" s="82"/>
      <c r="G53" s="82"/>
      <c r="H53" s="82"/>
      <c r="I53" s="82"/>
      <c r="J53" s="82"/>
    </row>
    <row r="54" spans="1:10" ht="11.25" customHeight="1">
      <c r="A54" s="83"/>
      <c r="B54" s="83"/>
      <c r="C54" s="84">
        <v>51</v>
      </c>
      <c r="D54" s="84" t="s">
        <v>357</v>
      </c>
      <c r="E54" s="86">
        <v>39</v>
      </c>
      <c r="F54" s="86"/>
      <c r="G54" s="86"/>
      <c r="H54" s="86"/>
      <c r="I54" s="86"/>
      <c r="J54" s="86"/>
    </row>
    <row r="55" spans="1:10" ht="15.95" customHeight="1">
      <c r="A55" s="74" t="s">
        <v>292</v>
      </c>
      <c r="B55" s="74" t="s">
        <v>358</v>
      </c>
      <c r="C55" s="80">
        <v>52</v>
      </c>
      <c r="D55" s="80" t="s">
        <v>359</v>
      </c>
      <c r="E55" s="82">
        <v>41</v>
      </c>
      <c r="F55" s="82"/>
      <c r="G55" s="82"/>
      <c r="H55" s="82"/>
      <c r="I55" s="82"/>
      <c r="J55" s="82"/>
    </row>
    <row r="56" spans="1:10" ht="11.25" customHeight="1">
      <c r="A56" s="79"/>
      <c r="B56" s="79"/>
      <c r="C56" s="80">
        <v>53</v>
      </c>
      <c r="D56" s="80" t="s">
        <v>360</v>
      </c>
      <c r="E56" s="82">
        <v>42</v>
      </c>
      <c r="F56" s="82"/>
      <c r="G56" s="82"/>
      <c r="H56" s="82"/>
      <c r="I56" s="82"/>
      <c r="J56" s="82"/>
    </row>
    <row r="57" spans="1:10" ht="11.25" customHeight="1">
      <c r="A57" s="83"/>
      <c r="B57" s="83"/>
      <c r="C57" s="84">
        <v>54</v>
      </c>
      <c r="D57" s="84" t="s">
        <v>361</v>
      </c>
      <c r="E57" s="86">
        <v>43</v>
      </c>
      <c r="F57" s="86"/>
      <c r="G57" s="86"/>
      <c r="H57" s="86"/>
      <c r="I57" s="86"/>
      <c r="J57" s="86"/>
    </row>
    <row r="58" spans="1:10" ht="15.95" customHeight="1">
      <c r="A58" s="79" t="s">
        <v>362</v>
      </c>
      <c r="B58" s="79" t="s">
        <v>363</v>
      </c>
      <c r="C58" s="80">
        <v>55</v>
      </c>
      <c r="D58" s="80" t="s">
        <v>364</v>
      </c>
      <c r="E58" s="82">
        <v>45</v>
      </c>
      <c r="F58" s="82"/>
      <c r="G58" s="82"/>
      <c r="H58" s="82"/>
      <c r="I58" s="82"/>
      <c r="J58" s="82"/>
    </row>
    <row r="59" spans="1:10" ht="11.25" customHeight="1">
      <c r="A59" s="79" t="s">
        <v>365</v>
      </c>
      <c r="B59" s="79"/>
      <c r="C59" s="80">
        <v>56</v>
      </c>
      <c r="D59" s="80" t="s">
        <v>366</v>
      </c>
      <c r="E59" s="82">
        <v>46</v>
      </c>
      <c r="F59" s="82"/>
      <c r="G59" s="82"/>
      <c r="H59" s="82"/>
      <c r="I59" s="82"/>
      <c r="J59" s="82"/>
    </row>
    <row r="60" spans="1:10" ht="11.25" customHeight="1">
      <c r="A60" s="83" t="s">
        <v>367</v>
      </c>
      <c r="B60" s="83"/>
      <c r="C60" s="84">
        <v>57</v>
      </c>
      <c r="D60" s="84" t="s">
        <v>368</v>
      </c>
      <c r="E60" s="86">
        <v>47</v>
      </c>
      <c r="F60" s="86"/>
      <c r="G60" s="86"/>
      <c r="H60" s="86"/>
      <c r="I60" s="86"/>
      <c r="J60" s="86"/>
    </row>
    <row r="61" spans="1:10" ht="15.95" customHeight="1">
      <c r="A61" s="88" t="s">
        <v>369</v>
      </c>
      <c r="B61" s="88" t="s">
        <v>370</v>
      </c>
      <c r="C61" s="80">
        <v>58</v>
      </c>
      <c r="D61" s="80" t="s">
        <v>371</v>
      </c>
      <c r="E61" s="82">
        <v>49.1</v>
      </c>
      <c r="F61" s="82">
        <v>49.2</v>
      </c>
      <c r="G61" s="82"/>
      <c r="H61" s="82"/>
      <c r="I61" s="82"/>
      <c r="J61" s="82"/>
    </row>
    <row r="62" spans="1:10" ht="11.25" customHeight="1">
      <c r="A62" s="79"/>
      <c r="B62" s="79"/>
      <c r="C62" s="80">
        <v>59</v>
      </c>
      <c r="D62" s="80" t="s">
        <v>372</v>
      </c>
      <c r="E62" s="82">
        <v>49.3</v>
      </c>
      <c r="F62" s="82">
        <v>49.4</v>
      </c>
      <c r="G62" s="82">
        <v>49.5</v>
      </c>
      <c r="H62" s="82"/>
      <c r="I62" s="82"/>
      <c r="J62" s="82"/>
    </row>
    <row r="63" spans="1:10" ht="11.25" customHeight="1">
      <c r="A63" s="79"/>
      <c r="B63" s="79"/>
      <c r="C63" s="80">
        <v>60</v>
      </c>
      <c r="D63" s="80" t="s">
        <v>373</v>
      </c>
      <c r="E63" s="82">
        <v>50</v>
      </c>
      <c r="F63" s="82"/>
      <c r="G63" s="82"/>
      <c r="H63" s="82"/>
      <c r="I63" s="82"/>
      <c r="J63" s="82"/>
    </row>
    <row r="64" spans="1:10" ht="11.25" customHeight="1">
      <c r="A64" s="79"/>
      <c r="B64" s="79"/>
      <c r="C64" s="80">
        <v>61</v>
      </c>
      <c r="D64" s="80" t="s">
        <v>374</v>
      </c>
      <c r="E64" s="82">
        <v>51</v>
      </c>
      <c r="F64" s="82"/>
      <c r="G64" s="82"/>
      <c r="H64" s="82"/>
      <c r="I64" s="82"/>
      <c r="J64" s="82"/>
    </row>
    <row r="65" spans="1:10" ht="11.25" customHeight="1">
      <c r="A65" s="79"/>
      <c r="B65" s="79"/>
      <c r="C65" s="80">
        <v>62</v>
      </c>
      <c r="D65" s="80" t="s">
        <v>375</v>
      </c>
      <c r="E65" s="82">
        <v>52</v>
      </c>
      <c r="F65" s="82"/>
      <c r="G65" s="82"/>
      <c r="H65" s="82"/>
      <c r="I65" s="82"/>
      <c r="J65" s="82"/>
    </row>
    <row r="66" spans="1:10" ht="11.25" customHeight="1">
      <c r="A66" s="83"/>
      <c r="B66" s="83"/>
      <c r="C66" s="84">
        <v>63</v>
      </c>
      <c r="D66" s="84" t="s">
        <v>376</v>
      </c>
      <c r="E66" s="86">
        <v>53</v>
      </c>
      <c r="F66" s="86"/>
      <c r="G66" s="86"/>
      <c r="H66" s="86"/>
      <c r="I66" s="86"/>
      <c r="J66" s="86"/>
    </row>
    <row r="67" spans="1:10" ht="15.95" customHeight="1">
      <c r="A67" s="79" t="s">
        <v>377</v>
      </c>
      <c r="B67" s="79" t="s">
        <v>378</v>
      </c>
      <c r="C67" s="80">
        <v>64</v>
      </c>
      <c r="D67" s="80" t="s">
        <v>379</v>
      </c>
      <c r="E67" s="82">
        <v>55</v>
      </c>
      <c r="F67" s="82"/>
      <c r="G67" s="82"/>
      <c r="H67" s="82"/>
      <c r="I67" s="82"/>
      <c r="J67" s="82"/>
    </row>
    <row r="68" spans="1:10" ht="11.25" customHeight="1">
      <c r="A68" s="83" t="s">
        <v>380</v>
      </c>
      <c r="B68" s="83"/>
      <c r="C68" s="84">
        <v>65</v>
      </c>
      <c r="D68" s="84" t="s">
        <v>381</v>
      </c>
      <c r="E68" s="86">
        <v>56</v>
      </c>
      <c r="F68" s="86"/>
      <c r="G68" s="86"/>
      <c r="H68" s="86"/>
      <c r="I68" s="86"/>
      <c r="J68" s="86"/>
    </row>
    <row r="69" spans="1:10" ht="15.95" customHeight="1">
      <c r="A69" s="79" t="s">
        <v>382</v>
      </c>
      <c r="B69" s="79" t="s">
        <v>383</v>
      </c>
      <c r="C69" s="80">
        <v>66</v>
      </c>
      <c r="D69" s="80" t="s">
        <v>119</v>
      </c>
      <c r="E69" s="82">
        <v>58</v>
      </c>
      <c r="F69" s="82"/>
      <c r="G69" s="82"/>
      <c r="H69" s="82"/>
      <c r="I69" s="82"/>
      <c r="J69" s="82"/>
    </row>
    <row r="70" spans="1:10" ht="11.25" customHeight="1">
      <c r="A70" s="79"/>
      <c r="B70" s="79"/>
      <c r="C70" s="80">
        <v>67</v>
      </c>
      <c r="D70" s="80" t="s">
        <v>384</v>
      </c>
      <c r="E70" s="82">
        <v>59</v>
      </c>
      <c r="F70" s="82"/>
      <c r="G70" s="82"/>
      <c r="H70" s="82"/>
      <c r="I70" s="82"/>
      <c r="J70" s="82"/>
    </row>
    <row r="71" spans="1:10" ht="11.25" customHeight="1">
      <c r="A71" s="79"/>
      <c r="B71" s="79"/>
      <c r="C71" s="80">
        <v>68</v>
      </c>
      <c r="D71" s="80" t="s">
        <v>385</v>
      </c>
      <c r="E71" s="82">
        <v>60</v>
      </c>
      <c r="F71" s="82"/>
      <c r="G71" s="82"/>
      <c r="H71" s="82"/>
      <c r="I71" s="82"/>
      <c r="J71" s="82"/>
    </row>
    <row r="72" spans="1:10" ht="11.25" customHeight="1">
      <c r="A72" s="79"/>
      <c r="B72" s="79"/>
      <c r="C72" s="80">
        <v>69</v>
      </c>
      <c r="D72" s="80" t="s">
        <v>386</v>
      </c>
      <c r="E72" s="82">
        <v>61</v>
      </c>
      <c r="F72" s="82"/>
      <c r="G72" s="82"/>
      <c r="H72" s="82"/>
      <c r="I72" s="82"/>
      <c r="J72" s="82"/>
    </row>
    <row r="73" spans="1:10" ht="11.25" customHeight="1">
      <c r="A73" s="79"/>
      <c r="B73" s="79"/>
      <c r="C73" s="80">
        <v>70</v>
      </c>
      <c r="D73" s="80" t="s">
        <v>387</v>
      </c>
      <c r="E73" s="82">
        <v>62</v>
      </c>
      <c r="F73" s="82"/>
      <c r="G73" s="82"/>
      <c r="H73" s="82"/>
      <c r="I73" s="82"/>
      <c r="J73" s="82"/>
    </row>
    <row r="74" spans="1:10" ht="11.25" customHeight="1">
      <c r="A74" s="83"/>
      <c r="B74" s="83"/>
      <c r="C74" s="84">
        <v>71</v>
      </c>
      <c r="D74" s="84" t="s">
        <v>109</v>
      </c>
      <c r="E74" s="86">
        <v>63</v>
      </c>
      <c r="F74" s="86"/>
      <c r="G74" s="86"/>
      <c r="H74" s="86"/>
      <c r="I74" s="86"/>
      <c r="J74" s="86"/>
    </row>
    <row r="75" spans="1:10" ht="15.95" customHeight="1">
      <c r="A75" s="79" t="s">
        <v>388</v>
      </c>
      <c r="B75" s="79" t="s">
        <v>389</v>
      </c>
      <c r="C75" s="80">
        <v>72</v>
      </c>
      <c r="D75" s="80" t="s">
        <v>390</v>
      </c>
      <c r="E75" s="82">
        <v>64</v>
      </c>
      <c r="F75" s="82"/>
      <c r="G75" s="82"/>
      <c r="H75" s="82"/>
      <c r="I75" s="82"/>
      <c r="J75" s="82"/>
    </row>
    <row r="76" spans="1:10" ht="11.25" customHeight="1">
      <c r="A76" s="79"/>
      <c r="B76" s="79"/>
      <c r="C76" s="80">
        <v>73</v>
      </c>
      <c r="D76" s="80" t="s">
        <v>391</v>
      </c>
      <c r="E76" s="82">
        <v>65</v>
      </c>
      <c r="F76" s="82"/>
      <c r="G76" s="82"/>
      <c r="H76" s="82"/>
      <c r="I76" s="82"/>
      <c r="J76" s="82"/>
    </row>
    <row r="77" spans="1:10" ht="11.25" customHeight="1">
      <c r="A77" s="83"/>
      <c r="B77" s="83"/>
      <c r="C77" s="84">
        <v>74</v>
      </c>
      <c r="D77" s="84" t="s">
        <v>392</v>
      </c>
      <c r="E77" s="86">
        <v>66</v>
      </c>
      <c r="F77" s="86"/>
      <c r="G77" s="86"/>
      <c r="H77" s="86"/>
      <c r="I77" s="86"/>
      <c r="J77" s="86"/>
    </row>
    <row r="78" spans="1:10" ht="15.95" customHeight="1">
      <c r="A78" s="79" t="s">
        <v>393</v>
      </c>
      <c r="B78" s="79" t="s">
        <v>394</v>
      </c>
      <c r="C78" s="80">
        <v>75</v>
      </c>
      <c r="D78" s="80" t="s">
        <v>395</v>
      </c>
      <c r="E78" s="82">
        <v>68.099999999999994</v>
      </c>
      <c r="F78" s="82">
        <v>68.2</v>
      </c>
      <c r="G78" s="82"/>
      <c r="H78" s="82"/>
      <c r="I78" s="82"/>
      <c r="J78" s="82"/>
    </row>
    <row r="79" spans="1:10" ht="11.25" customHeight="1">
      <c r="A79" s="79"/>
      <c r="B79" s="79"/>
      <c r="C79" s="80">
        <v>76</v>
      </c>
      <c r="D79" s="80" t="s">
        <v>396</v>
      </c>
      <c r="E79" s="82" t="s">
        <v>397</v>
      </c>
      <c r="F79" s="82"/>
      <c r="G79" s="82"/>
      <c r="H79" s="82"/>
      <c r="I79" s="82"/>
      <c r="J79" s="82"/>
    </row>
    <row r="80" spans="1:10" ht="11.25" customHeight="1">
      <c r="A80" s="83"/>
      <c r="B80" s="83"/>
      <c r="C80" s="84">
        <v>77</v>
      </c>
      <c r="D80" s="84" t="s">
        <v>293</v>
      </c>
      <c r="E80" s="86">
        <v>68.3</v>
      </c>
      <c r="F80" s="86"/>
      <c r="G80" s="86"/>
      <c r="H80" s="86"/>
      <c r="I80" s="86"/>
      <c r="J80" s="86"/>
    </row>
    <row r="81" spans="1:10" ht="15.95" customHeight="1">
      <c r="A81" s="79" t="s">
        <v>398</v>
      </c>
      <c r="B81" s="79" t="s">
        <v>399</v>
      </c>
      <c r="C81" s="80">
        <v>78</v>
      </c>
      <c r="D81" s="80" t="s">
        <v>400</v>
      </c>
      <c r="E81" s="82">
        <v>69.099999999999994</v>
      </c>
      <c r="F81" s="82"/>
      <c r="G81" s="82"/>
      <c r="H81" s="82"/>
      <c r="I81" s="82"/>
      <c r="J81" s="82"/>
    </row>
    <row r="82" spans="1:10" ht="11.25" customHeight="1">
      <c r="A82" s="74" t="s">
        <v>401</v>
      </c>
      <c r="B82" s="74"/>
      <c r="C82" s="80">
        <v>79</v>
      </c>
      <c r="D82" s="80" t="s">
        <v>402</v>
      </c>
      <c r="E82" s="82">
        <v>69.2</v>
      </c>
      <c r="F82" s="82"/>
      <c r="G82" s="82"/>
      <c r="H82" s="82"/>
      <c r="I82" s="82"/>
      <c r="J82" s="82"/>
    </row>
    <row r="83" spans="1:10" ht="11.25" customHeight="1">
      <c r="A83" s="79"/>
      <c r="B83" s="79"/>
      <c r="C83" s="80">
        <v>80</v>
      </c>
      <c r="D83" s="80" t="s">
        <v>403</v>
      </c>
      <c r="E83" s="82">
        <v>70</v>
      </c>
      <c r="F83" s="82"/>
      <c r="G83" s="82"/>
      <c r="H83" s="82"/>
      <c r="I83" s="82"/>
      <c r="J83" s="82"/>
    </row>
    <row r="84" spans="1:10" ht="11.25" customHeight="1">
      <c r="A84" s="79"/>
      <c r="B84" s="79"/>
      <c r="C84" s="80">
        <v>81</v>
      </c>
      <c r="D84" s="80" t="s">
        <v>404</v>
      </c>
      <c r="E84" s="82">
        <v>71</v>
      </c>
      <c r="F84" s="82"/>
      <c r="G84" s="82"/>
      <c r="H84" s="82"/>
      <c r="I84" s="82"/>
      <c r="J84" s="82"/>
    </row>
    <row r="85" spans="1:10" ht="11.25" customHeight="1">
      <c r="A85" s="79"/>
      <c r="B85" s="79"/>
      <c r="C85" s="80">
        <v>82</v>
      </c>
      <c r="D85" s="80" t="s">
        <v>405</v>
      </c>
      <c r="E85" s="82">
        <v>72</v>
      </c>
      <c r="F85" s="82"/>
      <c r="G85" s="82"/>
      <c r="H85" s="82"/>
      <c r="I85" s="82"/>
      <c r="J85" s="82"/>
    </row>
    <row r="86" spans="1:10" ht="11.25" customHeight="1">
      <c r="A86" s="79"/>
      <c r="B86" s="79"/>
      <c r="C86" s="80">
        <v>83</v>
      </c>
      <c r="D86" s="80" t="s">
        <v>406</v>
      </c>
      <c r="E86" s="82">
        <v>73</v>
      </c>
      <c r="F86" s="82"/>
      <c r="G86" s="82"/>
      <c r="H86" s="82"/>
      <c r="I86" s="82"/>
      <c r="J86" s="82"/>
    </row>
    <row r="87" spans="1:10" ht="11.25" customHeight="1">
      <c r="A87" s="74"/>
      <c r="B87" s="74"/>
      <c r="C87" s="80">
        <v>84</v>
      </c>
      <c r="D87" s="80" t="s">
        <v>407</v>
      </c>
      <c r="E87" s="82">
        <v>74</v>
      </c>
      <c r="F87" s="82"/>
      <c r="G87" s="82"/>
      <c r="H87" s="82"/>
      <c r="I87" s="82"/>
      <c r="J87" s="82"/>
    </row>
    <row r="88" spans="1:10" ht="11.25" customHeight="1">
      <c r="A88" s="83"/>
      <c r="B88" s="83"/>
      <c r="C88" s="84">
        <v>85</v>
      </c>
      <c r="D88" s="84" t="s">
        <v>81</v>
      </c>
      <c r="E88" s="86">
        <v>75</v>
      </c>
      <c r="F88" s="86"/>
      <c r="G88" s="86"/>
      <c r="H88" s="86"/>
      <c r="I88" s="86"/>
      <c r="J88" s="86"/>
    </row>
    <row r="89" spans="1:10" ht="15.95" customHeight="1">
      <c r="A89" s="79" t="s">
        <v>408</v>
      </c>
      <c r="B89" s="79" t="s">
        <v>409</v>
      </c>
      <c r="C89" s="80">
        <v>86</v>
      </c>
      <c r="D89" s="80" t="s">
        <v>79</v>
      </c>
      <c r="E89" s="82">
        <v>77</v>
      </c>
      <c r="F89" s="82"/>
      <c r="G89" s="82"/>
      <c r="H89" s="82"/>
      <c r="I89" s="82"/>
      <c r="J89" s="82"/>
    </row>
    <row r="90" spans="1:10" ht="11.25" customHeight="1">
      <c r="A90" s="79" t="s">
        <v>380</v>
      </c>
      <c r="B90" s="79"/>
      <c r="C90" s="80">
        <v>87</v>
      </c>
      <c r="D90" s="80" t="s">
        <v>77</v>
      </c>
      <c r="E90" s="82">
        <v>78</v>
      </c>
      <c r="F90" s="82"/>
      <c r="G90" s="82"/>
      <c r="H90" s="82"/>
      <c r="I90" s="82"/>
      <c r="J90" s="82"/>
    </row>
    <row r="91" spans="1:10" ht="11.25" customHeight="1">
      <c r="A91" s="79"/>
      <c r="B91" s="79"/>
      <c r="C91" s="80">
        <v>88</v>
      </c>
      <c r="D91" s="80" t="s">
        <v>410</v>
      </c>
      <c r="E91" s="82">
        <v>79</v>
      </c>
      <c r="F91" s="82"/>
      <c r="G91" s="82"/>
      <c r="H91" s="82"/>
      <c r="I91" s="82"/>
      <c r="J91" s="82"/>
    </row>
    <row r="92" spans="1:10" ht="11.25" customHeight="1">
      <c r="A92" s="79"/>
      <c r="B92" s="79"/>
      <c r="C92" s="80">
        <v>89</v>
      </c>
      <c r="D92" s="80" t="s">
        <v>411</v>
      </c>
      <c r="E92" s="82">
        <v>80</v>
      </c>
      <c r="F92" s="82"/>
      <c r="G92" s="82"/>
      <c r="H92" s="82"/>
      <c r="I92" s="82"/>
      <c r="J92" s="82"/>
    </row>
    <row r="93" spans="1:10" ht="11.25" customHeight="1">
      <c r="A93" s="79"/>
      <c r="B93" s="79"/>
      <c r="C93" s="80">
        <v>90</v>
      </c>
      <c r="D93" s="80" t="s">
        <v>412</v>
      </c>
      <c r="E93" s="82">
        <v>81</v>
      </c>
      <c r="F93" s="82"/>
      <c r="G93" s="82"/>
      <c r="H93" s="82"/>
      <c r="I93" s="82"/>
      <c r="J93" s="82"/>
    </row>
    <row r="94" spans="1:10" ht="11.25" customHeight="1">
      <c r="A94" s="83"/>
      <c r="B94" s="83"/>
      <c r="C94" s="84">
        <v>91</v>
      </c>
      <c r="D94" s="84" t="s">
        <v>413</v>
      </c>
      <c r="E94" s="86">
        <v>82</v>
      </c>
      <c r="F94" s="86"/>
      <c r="G94" s="86"/>
      <c r="H94" s="86"/>
      <c r="I94" s="86"/>
      <c r="J94" s="86"/>
    </row>
    <row r="95" spans="1:10" ht="15.95" customHeight="1">
      <c r="A95" s="89" t="s">
        <v>414</v>
      </c>
      <c r="B95" s="89" t="s">
        <v>415</v>
      </c>
      <c r="C95" s="84">
        <v>92</v>
      </c>
      <c r="D95" s="84" t="s">
        <v>416</v>
      </c>
      <c r="E95" s="86">
        <v>84</v>
      </c>
      <c r="F95" s="86"/>
      <c r="G95" s="86"/>
      <c r="H95" s="86"/>
      <c r="I95" s="86"/>
      <c r="J95" s="86"/>
    </row>
    <row r="96" spans="1:10" ht="15.95" customHeight="1">
      <c r="A96" s="83" t="s">
        <v>65</v>
      </c>
      <c r="B96" s="83" t="s">
        <v>417</v>
      </c>
      <c r="C96" s="84">
        <v>93</v>
      </c>
      <c r="D96" s="84" t="s">
        <v>418</v>
      </c>
      <c r="E96" s="86">
        <v>85</v>
      </c>
      <c r="F96" s="86"/>
      <c r="G96" s="86"/>
      <c r="H96" s="86"/>
      <c r="I96" s="86"/>
      <c r="J96" s="86"/>
    </row>
    <row r="97" spans="1:10" ht="15.95" customHeight="1">
      <c r="A97" s="79" t="s">
        <v>419</v>
      </c>
      <c r="B97" s="79" t="s">
        <v>420</v>
      </c>
      <c r="C97" s="80">
        <v>94</v>
      </c>
      <c r="D97" s="80" t="s">
        <v>421</v>
      </c>
      <c r="E97" s="82">
        <v>86</v>
      </c>
      <c r="F97" s="82"/>
      <c r="G97" s="82"/>
      <c r="H97" s="82"/>
      <c r="I97" s="82"/>
      <c r="J97" s="82"/>
    </row>
    <row r="98" spans="1:10" ht="11.25" customHeight="1">
      <c r="A98" s="79" t="s">
        <v>422</v>
      </c>
      <c r="B98" s="79"/>
      <c r="C98" s="80">
        <v>95</v>
      </c>
      <c r="D98" s="80" t="s">
        <v>423</v>
      </c>
      <c r="E98" s="82">
        <v>87</v>
      </c>
      <c r="F98" s="82"/>
      <c r="G98" s="82"/>
      <c r="H98" s="82"/>
      <c r="I98" s="82"/>
      <c r="J98" s="82"/>
    </row>
    <row r="99" spans="1:10" ht="11.25" customHeight="1">
      <c r="A99" s="83"/>
      <c r="B99" s="83"/>
      <c r="C99" s="84">
        <v>96</v>
      </c>
      <c r="D99" s="84" t="s">
        <v>424</v>
      </c>
      <c r="E99" s="86">
        <v>88</v>
      </c>
      <c r="F99" s="86"/>
      <c r="G99" s="86"/>
      <c r="H99" s="86"/>
      <c r="I99" s="86"/>
      <c r="J99" s="86"/>
    </row>
    <row r="100" spans="1:10" ht="15.95" customHeight="1">
      <c r="A100" s="79" t="s">
        <v>425</v>
      </c>
      <c r="B100" s="79" t="s">
        <v>426</v>
      </c>
      <c r="C100" s="80">
        <v>97</v>
      </c>
      <c r="D100" s="80" t="s">
        <v>427</v>
      </c>
      <c r="E100" s="82">
        <v>90</v>
      </c>
      <c r="F100" s="82"/>
      <c r="G100" s="82"/>
      <c r="H100" s="82"/>
      <c r="I100" s="82"/>
      <c r="J100" s="82"/>
    </row>
    <row r="101" spans="1:10" ht="11.25" customHeight="1">
      <c r="A101" s="79" t="s">
        <v>428</v>
      </c>
      <c r="B101" s="79"/>
      <c r="C101" s="80">
        <v>98</v>
      </c>
      <c r="D101" s="80" t="s">
        <v>429</v>
      </c>
      <c r="E101" s="82">
        <v>91</v>
      </c>
      <c r="F101" s="82"/>
      <c r="G101" s="82"/>
      <c r="H101" s="82"/>
      <c r="I101" s="82"/>
      <c r="J101" s="82"/>
    </row>
    <row r="102" spans="1:10" ht="11.25" customHeight="1">
      <c r="A102" s="79"/>
      <c r="B102" s="79"/>
      <c r="C102" s="80">
        <v>99</v>
      </c>
      <c r="D102" s="80" t="s">
        <v>430</v>
      </c>
      <c r="E102" s="82">
        <v>92</v>
      </c>
      <c r="F102" s="82"/>
      <c r="G102" s="82"/>
      <c r="H102" s="82"/>
      <c r="I102" s="82"/>
      <c r="J102" s="82"/>
    </row>
    <row r="103" spans="1:10" ht="11.25" customHeight="1">
      <c r="A103" s="83"/>
      <c r="B103" s="83"/>
      <c r="C103" s="84">
        <v>100</v>
      </c>
      <c r="D103" s="84" t="s">
        <v>431</v>
      </c>
      <c r="E103" s="86">
        <v>93</v>
      </c>
      <c r="F103" s="86"/>
      <c r="G103" s="86"/>
      <c r="H103" s="86"/>
      <c r="I103" s="86"/>
      <c r="J103" s="86"/>
    </row>
    <row r="104" spans="1:10" ht="15.95" customHeight="1">
      <c r="A104" s="79" t="s">
        <v>432</v>
      </c>
      <c r="B104" s="79" t="s">
        <v>433</v>
      </c>
      <c r="C104" s="80">
        <v>101</v>
      </c>
      <c r="D104" s="80" t="s">
        <v>434</v>
      </c>
      <c r="E104" s="82">
        <v>94</v>
      </c>
      <c r="F104" s="82"/>
      <c r="G104" s="82"/>
      <c r="H104" s="82"/>
      <c r="I104" s="82"/>
      <c r="J104" s="82"/>
    </row>
    <row r="105" spans="1:10" ht="11.25" customHeight="1">
      <c r="A105" s="79"/>
      <c r="B105" s="79"/>
      <c r="C105" s="80">
        <v>102</v>
      </c>
      <c r="D105" s="80" t="s">
        <v>435</v>
      </c>
      <c r="E105" s="82">
        <v>95</v>
      </c>
      <c r="F105" s="82"/>
      <c r="G105" s="82"/>
      <c r="H105" s="82"/>
      <c r="I105" s="82"/>
      <c r="J105" s="82"/>
    </row>
    <row r="106" spans="1:10" ht="11.25" customHeight="1">
      <c r="A106" s="83"/>
      <c r="B106" s="83"/>
      <c r="C106" s="84">
        <v>103</v>
      </c>
      <c r="D106" s="84" t="s">
        <v>45</v>
      </c>
      <c r="E106" s="86">
        <v>96</v>
      </c>
      <c r="F106" s="86"/>
      <c r="G106" s="86"/>
      <c r="H106" s="86"/>
      <c r="I106" s="86"/>
      <c r="J106" s="86"/>
    </row>
    <row r="107" spans="1:10" ht="15.95" customHeight="1" thickBot="1">
      <c r="A107" s="90" t="s">
        <v>436</v>
      </c>
      <c r="B107" s="90" t="s">
        <v>437</v>
      </c>
      <c r="C107" s="91">
        <v>104</v>
      </c>
      <c r="D107" s="91" t="s">
        <v>438</v>
      </c>
      <c r="E107" s="92">
        <v>97</v>
      </c>
      <c r="F107" s="92"/>
      <c r="G107" s="92"/>
      <c r="H107" s="92"/>
      <c r="I107" s="92"/>
      <c r="J107" s="92"/>
    </row>
    <row r="108" spans="1:10" ht="11.25" hidden="1" customHeight="1"/>
    <row r="109" spans="1:10" ht="11.25" hidden="1" customHeight="1"/>
    <row r="110" spans="1:10" ht="11.25" hidden="1" customHeight="1"/>
    <row r="111" spans="1:10" ht="11.25" hidden="1" customHeight="1"/>
    <row r="112" spans="1:10" ht="11.25" hidden="1" customHeight="1"/>
    <row r="113" ht="11.25" hidden="1" customHeight="1"/>
    <row r="114" ht="11.25" hidden="1" customHeight="1"/>
    <row r="115" ht="11.25" hidden="1" customHeight="1"/>
    <row r="116" ht="11.25" hidden="1" customHeight="1"/>
    <row r="117" ht="11.25" hidden="1" customHeight="1"/>
    <row r="118" ht="11.25" hidden="1" customHeight="1"/>
    <row r="119" ht="11.25" hidden="1" customHeight="1"/>
    <row r="120" ht="11.25" hidden="1" customHeight="1"/>
    <row r="121" ht="11.25" hidden="1" customHeight="1"/>
    <row r="122" ht="11.25" hidden="1" customHeight="1"/>
    <row r="123" ht="11.25" hidden="1" customHeight="1"/>
    <row r="124" ht="11.25" hidden="1" customHeight="1"/>
    <row r="125" ht="11.25" hidden="1" customHeight="1"/>
    <row r="126" ht="11.25" hidden="1" customHeight="1"/>
    <row r="127" ht="11.25" hidden="1" customHeight="1"/>
    <row r="128" ht="11.25" hidden="1" customHeight="1"/>
    <row r="129" ht="11.25" hidden="1" customHeight="1"/>
    <row r="130" ht="11.25" hidden="1" customHeight="1"/>
    <row r="131" ht="11.25" hidden="1" customHeight="1"/>
    <row r="132" ht="11.25" hidden="1" customHeight="1"/>
    <row r="133" ht="11.25" hidden="1" customHeight="1"/>
    <row r="134" ht="11.25" hidden="1" customHeight="1"/>
    <row r="135" ht="11.25" hidden="1" customHeight="1"/>
    <row r="136" ht="11.25" hidden="1" customHeight="1"/>
    <row r="137" ht="11.25" hidden="1" customHeight="1"/>
    <row r="138" ht="11.25" hidden="1" customHeight="1"/>
    <row r="139" ht="11.25" hidden="1" customHeight="1"/>
    <row r="140" ht="11.25" hidden="1" customHeight="1"/>
    <row r="141" ht="11.25" hidden="1" customHeight="1"/>
    <row r="142" ht="11.25" hidden="1" customHeight="1"/>
    <row r="143" ht="11.25" hidden="1" customHeight="1"/>
    <row r="144" ht="11.25" hidden="1" customHeight="1"/>
    <row r="145" ht="11.25" hidden="1" customHeight="1"/>
    <row r="146" ht="11.25" hidden="1" customHeight="1"/>
    <row r="147" ht="11.25" hidden="1" customHeight="1"/>
    <row r="148" ht="11.25" hidden="1" customHeight="1"/>
    <row r="149" ht="11.25" hidden="1" customHeight="1"/>
    <row r="150" ht="11.25" hidden="1" customHeight="1"/>
    <row r="151" ht="11.25" hidden="1" customHeight="1"/>
    <row r="152" ht="11.25" hidden="1" customHeight="1"/>
    <row r="153" ht="11.25" hidden="1" customHeight="1"/>
    <row r="154" ht="11.25" hidden="1" customHeight="1"/>
    <row r="155" ht="11.25" hidden="1" customHeight="1"/>
    <row r="156" ht="11.25" hidden="1" customHeight="1"/>
    <row r="157" ht="11.25" hidden="1" customHeight="1"/>
    <row r="158" ht="11.25" hidden="1" customHeight="1"/>
    <row r="159" ht="11.25" hidden="1" customHeight="1"/>
    <row r="160" ht="11.25" hidden="1" customHeight="1"/>
    <row r="161" ht="11.25" hidden="1" customHeight="1"/>
    <row r="162" ht="11.25" hidden="1" customHeight="1"/>
    <row r="163" ht="11.25" hidden="1" customHeight="1"/>
    <row r="164" ht="11.25" hidden="1" customHeight="1"/>
    <row r="165" ht="11.25" hidden="1" customHeight="1"/>
    <row r="166" ht="11.25" hidden="1" customHeight="1"/>
    <row r="167" ht="11.25" hidden="1" customHeight="1"/>
    <row r="168" ht="11.25" hidden="1" customHeight="1"/>
    <row r="169" ht="11.25" hidden="1" customHeight="1"/>
    <row r="170" ht="11.25" hidden="1" customHeight="1"/>
    <row r="171" ht="11.25" hidden="1" customHeight="1"/>
    <row r="172" ht="11.25" hidden="1" customHeight="1"/>
    <row r="173" ht="11.25" hidden="1" customHeight="1"/>
    <row r="174" ht="11.25" hidden="1" customHeight="1"/>
    <row r="175" ht="11.25" hidden="1" customHeight="1"/>
    <row r="176" ht="11.25" hidden="1" customHeight="1"/>
    <row r="177" ht="11.25" hidden="1" customHeight="1"/>
    <row r="178" ht="11.25" hidden="1" customHeight="1"/>
    <row r="179" ht="11.25" hidden="1" customHeight="1"/>
    <row r="180" ht="11.25" hidden="1" customHeight="1"/>
    <row r="181" ht="11.25" hidden="1" customHeight="1"/>
    <row r="182" ht="11.25" hidden="1" customHeight="1"/>
    <row r="183" ht="11.25" hidden="1" customHeight="1"/>
    <row r="184" ht="11.25" hidden="1" customHeight="1"/>
    <row r="185" ht="11.25" hidden="1" customHeight="1"/>
    <row r="186" ht="11.25" hidden="1" customHeight="1"/>
    <row r="187" ht="11.25" hidden="1" customHeight="1"/>
    <row r="188" ht="11.25" hidden="1" customHeight="1"/>
    <row r="189" ht="11.25" hidden="1" customHeight="1"/>
    <row r="190" ht="11.25" hidden="1" customHeight="1"/>
    <row r="191" ht="11.25" hidden="1" customHeight="1"/>
    <row r="192" ht="11.25" hidden="1" customHeight="1"/>
    <row r="193" ht="11.25" hidden="1" customHeight="1"/>
    <row r="194" ht="11.25" hidden="1" customHeight="1"/>
    <row r="195" ht="11.25" hidden="1" customHeight="1"/>
    <row r="196" ht="11.25" hidden="1" customHeight="1"/>
    <row r="197" ht="11.25" hidden="1" customHeight="1"/>
    <row r="198" ht="11.25" hidden="1" customHeight="1"/>
    <row r="199" ht="11.25" hidden="1" customHeight="1"/>
    <row r="200" ht="11.25" hidden="1" customHeight="1"/>
    <row r="201" ht="11.25" hidden="1" customHeight="1"/>
    <row r="202" ht="11.25" hidden="1" customHeight="1"/>
    <row r="203" ht="11.25" hidden="1" customHeight="1"/>
    <row r="204" ht="11.25" hidden="1" customHeight="1"/>
    <row r="205" ht="11.25" hidden="1" customHeight="1"/>
    <row r="206" ht="11.25" hidden="1" customHeight="1"/>
    <row r="207" ht="11.25" hidden="1" customHeight="1"/>
    <row r="208" ht="11.25" hidden="1" customHeight="1"/>
    <row r="209" ht="11.25" hidden="1" customHeight="1"/>
    <row r="210" ht="11.25" hidden="1" customHeight="1"/>
    <row r="211" ht="11.25" hidden="1" customHeight="1"/>
    <row r="212" ht="11.25" hidden="1" customHeight="1"/>
    <row r="213" ht="11.25" hidden="1" customHeight="1"/>
    <row r="214" ht="11.25" hidden="1" customHeight="1"/>
    <row r="215" ht="11.25" hidden="1" customHeight="1"/>
    <row r="216" ht="11.25" hidden="1" customHeight="1"/>
    <row r="217" ht="11.25" hidden="1" customHeight="1"/>
    <row r="218" ht="11.25" hidden="1" customHeight="1"/>
    <row r="219" ht="11.25" hidden="1" customHeight="1"/>
    <row r="220" ht="11.25" hidden="1" customHeight="1"/>
    <row r="221" ht="11.25" hidden="1" customHeight="1"/>
    <row r="222" ht="11.25" hidden="1" customHeight="1"/>
    <row r="223" ht="11.25" hidden="1" customHeight="1"/>
    <row r="224" ht="11.25" hidden="1" customHeight="1"/>
    <row r="225" ht="11.25" hidden="1" customHeight="1"/>
    <row r="226" ht="11.25" hidden="1" customHeight="1"/>
    <row r="227" ht="11.25" hidden="1" customHeight="1"/>
    <row r="228" ht="11.25" hidden="1" customHeight="1"/>
    <row r="229" ht="11.25" hidden="1" customHeight="1"/>
    <row r="230" ht="11.25" hidden="1" customHeight="1"/>
    <row r="231" ht="11.25" hidden="1" customHeight="1"/>
    <row r="232" ht="11.25" hidden="1" customHeight="1"/>
    <row r="233" ht="11.25" hidden="1" customHeight="1"/>
    <row r="234" ht="11.25" hidden="1" customHeight="1"/>
    <row r="235" ht="11.25" hidden="1" customHeight="1"/>
    <row r="236" ht="11.25" hidden="1" customHeight="1"/>
    <row r="237" ht="11.25" hidden="1" customHeight="1"/>
    <row r="238" ht="11.25" hidden="1" customHeight="1"/>
    <row r="239" ht="11.25" hidden="1" customHeight="1"/>
    <row r="240" ht="11.25" hidden="1" customHeight="1"/>
    <row r="241" ht="11.25" hidden="1" customHeight="1"/>
    <row r="242" ht="11.25" hidden="1" customHeight="1"/>
    <row r="243" ht="11.25" hidden="1" customHeight="1"/>
    <row r="244" ht="11.25" hidden="1" customHeight="1"/>
    <row r="245" ht="11.25" hidden="1" customHeight="1"/>
    <row r="246" ht="11.25" hidden="1" customHeight="1"/>
    <row r="247" ht="11.25" hidden="1" customHeight="1"/>
    <row r="248" ht="11.25" hidden="1" customHeight="1"/>
    <row r="249" ht="11.25" hidden="1" customHeight="1"/>
    <row r="250" ht="11.25" hidden="1" customHeight="1"/>
    <row r="251" ht="11.25" hidden="1" customHeight="1"/>
    <row r="252" ht="11.25" hidden="1" customHeight="1"/>
    <row r="253" ht="11.25" hidden="1" customHeight="1"/>
    <row r="254" ht="11.25" hidden="1" customHeight="1"/>
    <row r="255" ht="11.25" hidden="1" customHeight="1"/>
    <row r="256" ht="11.25" hidden="1" customHeight="1"/>
    <row r="257" ht="11.25" hidden="1" customHeight="1"/>
    <row r="258" ht="11.25" hidden="1" customHeight="1"/>
    <row r="259" ht="11.25" hidden="1" customHeight="1"/>
    <row r="260" ht="11.25" hidden="1" customHeight="1"/>
    <row r="261" ht="11.25" hidden="1" customHeight="1"/>
    <row r="262" ht="11.25" hidden="1" customHeight="1"/>
    <row r="263" ht="11.25" hidden="1" customHeight="1"/>
    <row r="264" ht="11.25" hidden="1" customHeight="1"/>
    <row r="265" ht="11.25" hidden="1" customHeight="1"/>
    <row r="266" ht="11.25" hidden="1" customHeight="1"/>
    <row r="267" ht="11.25" hidden="1" customHeight="1"/>
    <row r="268" ht="11.25" hidden="1" customHeight="1"/>
    <row r="269" ht="11.25" hidden="1" customHeight="1"/>
    <row r="270" ht="11.25" hidden="1" customHeight="1"/>
    <row r="271" ht="11.25" hidden="1" customHeight="1"/>
    <row r="272" ht="11.25" hidden="1" customHeight="1"/>
    <row r="273" ht="11.25" hidden="1" customHeight="1"/>
    <row r="274" ht="11.25" hidden="1" customHeight="1"/>
    <row r="275" ht="11.25" hidden="1" customHeight="1"/>
    <row r="276" ht="11.25" hidden="1" customHeight="1"/>
    <row r="277" ht="11.25" hidden="1" customHeight="1"/>
    <row r="278" ht="11.25" hidden="1" customHeight="1"/>
    <row r="279" ht="11.25" hidden="1" customHeight="1"/>
    <row r="280" ht="11.25" hidden="1" customHeight="1"/>
    <row r="281" ht="11.25" hidden="1" customHeight="1"/>
    <row r="282" ht="11.25" hidden="1" customHeight="1"/>
    <row r="283" ht="11.25" hidden="1" customHeight="1"/>
    <row r="284" ht="11.25" hidden="1" customHeight="1"/>
    <row r="285" ht="11.25" hidden="1" customHeight="1"/>
    <row r="286" ht="11.25" hidden="1" customHeight="1"/>
    <row r="287" ht="11.25" hidden="1" customHeight="1"/>
    <row r="288" ht="11.25" hidden="1" customHeight="1"/>
    <row r="289" ht="11.25" hidden="1" customHeight="1"/>
    <row r="290" ht="11.25" hidden="1" customHeight="1"/>
    <row r="291" ht="11.25" hidden="1" customHeight="1"/>
    <row r="292" ht="11.25" hidden="1" customHeight="1"/>
    <row r="293" ht="11.25" hidden="1" customHeight="1"/>
    <row r="294" ht="11.25" hidden="1" customHeight="1"/>
    <row r="295" ht="11.25" hidden="1" customHeight="1"/>
    <row r="296" ht="11.25" hidden="1" customHeight="1"/>
    <row r="297" ht="11.25" hidden="1" customHeight="1"/>
    <row r="298" ht="11.25" hidden="1" customHeight="1"/>
    <row r="299" ht="11.25" hidden="1" customHeight="1"/>
    <row r="300" ht="11.25" hidden="1" customHeight="1"/>
    <row r="301" ht="11.25" hidden="1" customHeight="1"/>
    <row r="302" ht="11.25" hidden="1" customHeight="1"/>
    <row r="303" ht="11.25" hidden="1" customHeight="1"/>
    <row r="304" ht="11.25" hidden="1" customHeight="1"/>
    <row r="305" ht="11.25" hidden="1" customHeight="1"/>
    <row r="306" ht="11.25" hidden="1" customHeight="1"/>
    <row r="307" ht="11.25" hidden="1" customHeight="1"/>
    <row r="308" ht="11.25" hidden="1" customHeight="1"/>
    <row r="309" ht="11.25" hidden="1" customHeight="1"/>
    <row r="310" ht="11.25" hidden="1" customHeight="1"/>
    <row r="311" ht="11.25" hidden="1" customHeight="1"/>
    <row r="312" ht="11.25" hidden="1" customHeight="1"/>
    <row r="313" ht="11.25" hidden="1" customHeight="1"/>
    <row r="314" ht="11.25" hidden="1" customHeight="1"/>
    <row r="315" ht="11.25" hidden="1" customHeight="1"/>
    <row r="316" ht="11.25" hidden="1" customHeight="1"/>
    <row r="317" ht="11.25" hidden="1" customHeight="1"/>
    <row r="318" ht="11.25" hidden="1" customHeight="1"/>
    <row r="319" ht="11.25" hidden="1" customHeight="1"/>
    <row r="320" ht="11.25" hidden="1" customHeight="1"/>
    <row r="321" ht="11.25" hidden="1" customHeight="1"/>
    <row r="322" ht="11.25" hidden="1" customHeight="1"/>
    <row r="323" ht="11.25" hidden="1" customHeight="1"/>
    <row r="324" ht="11.25" hidden="1" customHeight="1"/>
    <row r="325" ht="11.25" hidden="1" customHeight="1"/>
    <row r="326" ht="11.25" hidden="1" customHeight="1"/>
    <row r="327" ht="11.25" hidden="1" customHeight="1"/>
    <row r="328" ht="11.25" hidden="1" customHeight="1"/>
    <row r="329" ht="11.25" hidden="1" customHeight="1"/>
  </sheetData>
  <customSheetViews>
    <customSheetView guid="{1C4EB729-AE9A-4751-85AA-3845488D711A}" scale="80" hiddenRows="1" hiddenColumns="1">
      <pageMargins left="0.7" right="0.7" top="0.75" bottom="0.75" header="0.3" footer="0.3"/>
      <printOptions horizontalCentered="1" verticalCentered="1"/>
      <pageSetup paperSize="9" scale="60" pageOrder="overThenDown" orientation="portrait" cellComments="atEnd" useFirstPageNumber="1" horizontalDpi="1200" verticalDpi="1200"/>
      <headerFooter scaleWithDoc="0" alignWithMargins="0">
        <oddFooter>&amp;LThe Scottish Government, May 2013&amp;CInput-Output industry / product groups&amp;RPage &amp;P</oddFooter>
      </headerFooter>
    </customSheetView>
  </customSheetViews>
  <printOptions horizontalCentered="1" verticalCentered="1"/>
  <pageMargins left="0.31496062992125984" right="0.31496062992125984" top="0.39370078740157483" bottom="0.51181102362204722" header="0.31496062992125984" footer="0.31496062992125984"/>
  <pageSetup paperSize="9" scale="60" pageOrder="overThenDown" orientation="portrait" cellComments="atEnd" useFirstPageNumber="1" horizontalDpi="1200" verticalDpi="1200"/>
  <headerFooter scaleWithDoc="0" alignWithMargins="0">
    <oddFooter>&amp;LThe Scottish Government, May 2013&amp;CInput-Output industry / product groups&amp;RPage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DS1375"/>
  <sheetViews>
    <sheetView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0" defaultRowHeight="12" zeroHeight="1"/>
  <cols>
    <col min="1" max="1" width="5" style="2" customWidth="1"/>
    <col min="2" max="2" width="6.7109375" style="2" customWidth="1"/>
    <col min="3" max="3" width="37.42578125" style="2" customWidth="1"/>
    <col min="4" max="10" width="10.140625" style="2" customWidth="1"/>
    <col min="11" max="11" width="10.140625" style="3" customWidth="1"/>
    <col min="12" max="107" width="10.140625" style="2" customWidth="1"/>
    <col min="108" max="108" width="11" style="2" customWidth="1"/>
    <col min="109" max="109" width="9.28515625" style="2" customWidth="1"/>
    <col min="110" max="110" width="6.7109375" style="2" customWidth="1"/>
    <col min="111" max="111" width="9.28515625" style="2" customWidth="1"/>
    <col min="112" max="113" width="7" style="2" customWidth="1"/>
    <col min="114" max="114" width="7.85546875" style="2" customWidth="1"/>
    <col min="115" max="115" width="9.28515625" style="2" customWidth="1"/>
    <col min="116" max="116" width="7.85546875" style="2" customWidth="1"/>
    <col min="117" max="117" width="8.42578125" style="2" customWidth="1"/>
    <col min="118" max="118" width="7" style="2" customWidth="1"/>
    <col min="119" max="119" width="8.42578125" style="2" customWidth="1"/>
    <col min="120" max="120" width="10.42578125" style="2" customWidth="1"/>
    <col min="121" max="121" width="7" style="2" customWidth="1"/>
    <col min="122" max="123" width="9.28515625" style="2" customWidth="1"/>
    <col min="124" max="16384" width="8" style="1" hidden="1"/>
  </cols>
  <sheetData>
    <row r="1" spans="1:123" s="55" customFormat="1" ht="20.25">
      <c r="A1" s="59" t="s">
        <v>280</v>
      </c>
      <c r="B1" s="59"/>
      <c r="C1" s="56"/>
      <c r="D1" s="56"/>
      <c r="E1" s="56"/>
      <c r="F1" s="56"/>
      <c r="G1" s="56"/>
      <c r="H1" s="56"/>
      <c r="I1" s="56"/>
      <c r="J1" s="56"/>
      <c r="K1" s="64"/>
      <c r="L1" s="63"/>
      <c r="M1" s="63"/>
      <c r="N1" s="56"/>
      <c r="O1" s="62"/>
      <c r="P1" s="56"/>
      <c r="Q1" s="61"/>
      <c r="R1" s="56"/>
      <c r="S1" s="56"/>
      <c r="T1" s="56"/>
      <c r="U1" s="61"/>
      <c r="V1" s="60"/>
      <c r="W1" s="60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</row>
    <row r="2" spans="1:123" s="55" customFormat="1" ht="20.25">
      <c r="A2" s="59" t="s">
        <v>279</v>
      </c>
      <c r="B2" s="59"/>
      <c r="C2" s="15"/>
      <c r="D2" s="56"/>
      <c r="E2" s="56"/>
      <c r="F2" s="56"/>
      <c r="G2" s="56"/>
      <c r="H2" s="56"/>
      <c r="I2" s="56"/>
      <c r="J2" s="56"/>
      <c r="K2" s="56"/>
      <c r="L2" s="58"/>
      <c r="M2" s="56"/>
      <c r="N2" s="56"/>
      <c r="O2" s="56"/>
      <c r="P2" s="56"/>
      <c r="Q2" s="57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</row>
    <row r="3" spans="1:123" s="50" customFormat="1" ht="12.75">
      <c r="A3" s="54" t="s">
        <v>278</v>
      </c>
      <c r="B3" s="53"/>
      <c r="C3" s="15"/>
      <c r="D3" s="15"/>
      <c r="E3" s="15"/>
      <c r="F3" s="15"/>
      <c r="G3" s="15"/>
      <c r="H3" s="15"/>
      <c r="I3" s="15"/>
      <c r="J3" s="15"/>
      <c r="K3" s="52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</row>
    <row r="4" spans="1:123" s="50" customFormat="1" ht="11.25">
      <c r="A4" s="15"/>
      <c r="B4" s="15"/>
      <c r="D4" s="15"/>
      <c r="E4" s="15"/>
      <c r="F4" s="15"/>
      <c r="G4" s="15"/>
      <c r="H4" s="15"/>
      <c r="I4" s="15"/>
      <c r="J4" s="15"/>
      <c r="K4" s="5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51"/>
      <c r="DF4" s="51"/>
      <c r="DG4" s="51"/>
      <c r="DH4" s="51"/>
      <c r="DI4" s="51"/>
      <c r="DJ4" s="51"/>
      <c r="DK4" s="15"/>
      <c r="DL4" s="15"/>
      <c r="DM4" s="15"/>
      <c r="DN4" s="15"/>
      <c r="DO4" s="15"/>
      <c r="DP4" s="15"/>
      <c r="DQ4" s="15"/>
      <c r="DR4" s="15"/>
      <c r="DS4" s="15"/>
    </row>
    <row r="5" spans="1:123" s="50" customFormat="1" thickBot="1">
      <c r="A5" s="15"/>
      <c r="B5" s="15"/>
      <c r="C5" s="15" t="s">
        <v>277</v>
      </c>
      <c r="D5" s="15"/>
      <c r="E5" s="15"/>
      <c r="F5" s="15"/>
      <c r="G5" s="15"/>
      <c r="H5" s="15"/>
      <c r="I5" s="15"/>
      <c r="J5" s="15"/>
      <c r="K5" s="52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51"/>
      <c r="DF5" s="51"/>
      <c r="DG5" s="51"/>
      <c r="DH5" s="51"/>
      <c r="DI5" s="51"/>
      <c r="DJ5" s="51"/>
      <c r="DK5" s="15"/>
      <c r="DL5" s="15"/>
      <c r="DM5" s="15"/>
      <c r="DN5" s="15"/>
      <c r="DO5" s="15"/>
      <c r="DP5" s="15"/>
      <c r="DQ5" s="15"/>
      <c r="DR5" s="15"/>
      <c r="DS5" s="15"/>
    </row>
    <row r="6" spans="1:123" ht="11.25">
      <c r="A6" s="49"/>
      <c r="B6" s="48"/>
      <c r="C6" s="47" t="s">
        <v>276</v>
      </c>
      <c r="D6" s="46">
        <v>1</v>
      </c>
      <c r="E6" s="46">
        <v>2</v>
      </c>
      <c r="F6" s="46">
        <v>3</v>
      </c>
      <c r="G6" s="46">
        <v>4</v>
      </c>
      <c r="H6" s="46">
        <v>5</v>
      </c>
      <c r="I6" s="46">
        <v>6</v>
      </c>
      <c r="J6" s="46">
        <v>7</v>
      </c>
      <c r="K6" s="46">
        <v>8</v>
      </c>
      <c r="L6" s="46">
        <v>9</v>
      </c>
      <c r="M6" s="46">
        <v>10</v>
      </c>
      <c r="N6" s="46">
        <v>11</v>
      </c>
      <c r="O6" s="46">
        <v>12</v>
      </c>
      <c r="P6" s="46">
        <v>13</v>
      </c>
      <c r="Q6" s="46">
        <v>14</v>
      </c>
      <c r="R6" s="46">
        <v>15</v>
      </c>
      <c r="S6" s="46">
        <v>16</v>
      </c>
      <c r="T6" s="46">
        <v>17</v>
      </c>
      <c r="U6" s="46">
        <v>18</v>
      </c>
      <c r="V6" s="46">
        <v>19</v>
      </c>
      <c r="W6" s="46">
        <v>20</v>
      </c>
      <c r="X6" s="46">
        <v>21</v>
      </c>
      <c r="Y6" s="46">
        <v>22</v>
      </c>
      <c r="Z6" s="46">
        <v>23</v>
      </c>
      <c r="AA6" s="46">
        <v>24</v>
      </c>
      <c r="AB6" s="46">
        <v>25</v>
      </c>
      <c r="AC6" s="46">
        <v>26</v>
      </c>
      <c r="AD6" s="46">
        <v>27</v>
      </c>
      <c r="AE6" s="46">
        <v>28</v>
      </c>
      <c r="AF6" s="46">
        <v>29</v>
      </c>
      <c r="AG6" s="46">
        <v>30</v>
      </c>
      <c r="AH6" s="46">
        <v>31</v>
      </c>
      <c r="AI6" s="46">
        <v>32</v>
      </c>
      <c r="AJ6" s="46">
        <v>33</v>
      </c>
      <c r="AK6" s="46">
        <v>34</v>
      </c>
      <c r="AL6" s="46">
        <v>35</v>
      </c>
      <c r="AM6" s="46">
        <v>36</v>
      </c>
      <c r="AN6" s="46">
        <v>37</v>
      </c>
      <c r="AO6" s="46">
        <v>38</v>
      </c>
      <c r="AP6" s="46">
        <v>39</v>
      </c>
      <c r="AQ6" s="46">
        <v>40</v>
      </c>
      <c r="AR6" s="46">
        <v>41</v>
      </c>
      <c r="AS6" s="46">
        <v>42</v>
      </c>
      <c r="AT6" s="46">
        <v>43</v>
      </c>
      <c r="AU6" s="46">
        <v>44</v>
      </c>
      <c r="AV6" s="46">
        <v>45</v>
      </c>
      <c r="AW6" s="46">
        <v>46</v>
      </c>
      <c r="AX6" s="46">
        <v>47</v>
      </c>
      <c r="AY6" s="46">
        <v>48</v>
      </c>
      <c r="AZ6" s="46">
        <v>49</v>
      </c>
      <c r="BA6" s="46">
        <v>50</v>
      </c>
      <c r="BB6" s="46">
        <v>51</v>
      </c>
      <c r="BC6" s="46">
        <v>52</v>
      </c>
      <c r="BD6" s="46">
        <v>53</v>
      </c>
      <c r="BE6" s="46">
        <v>54</v>
      </c>
      <c r="BF6" s="46">
        <v>55</v>
      </c>
      <c r="BG6" s="46">
        <v>56</v>
      </c>
      <c r="BH6" s="46">
        <v>57</v>
      </c>
      <c r="BI6" s="46">
        <v>58</v>
      </c>
      <c r="BJ6" s="46">
        <v>59</v>
      </c>
      <c r="BK6" s="46">
        <v>60</v>
      </c>
      <c r="BL6" s="46">
        <v>61</v>
      </c>
      <c r="BM6" s="46">
        <v>62</v>
      </c>
      <c r="BN6" s="46">
        <v>63</v>
      </c>
      <c r="BO6" s="46">
        <v>64</v>
      </c>
      <c r="BP6" s="46">
        <v>65</v>
      </c>
      <c r="BQ6" s="46">
        <v>66</v>
      </c>
      <c r="BR6" s="46">
        <v>67</v>
      </c>
      <c r="BS6" s="46">
        <v>68</v>
      </c>
      <c r="BT6" s="46">
        <v>69</v>
      </c>
      <c r="BU6" s="46">
        <v>70</v>
      </c>
      <c r="BV6" s="46">
        <v>71</v>
      </c>
      <c r="BW6" s="46">
        <v>72</v>
      </c>
      <c r="BX6" s="46">
        <v>73</v>
      </c>
      <c r="BY6" s="46">
        <v>74</v>
      </c>
      <c r="BZ6" s="46">
        <v>75</v>
      </c>
      <c r="CA6" s="46">
        <v>76</v>
      </c>
      <c r="CB6" s="46">
        <v>77</v>
      </c>
      <c r="CC6" s="46">
        <v>78</v>
      </c>
      <c r="CD6" s="46">
        <v>79</v>
      </c>
      <c r="CE6" s="46">
        <v>80</v>
      </c>
      <c r="CF6" s="46">
        <v>81</v>
      </c>
      <c r="CG6" s="46">
        <v>82</v>
      </c>
      <c r="CH6" s="46">
        <v>83</v>
      </c>
      <c r="CI6" s="46">
        <v>84</v>
      </c>
      <c r="CJ6" s="46">
        <v>85</v>
      </c>
      <c r="CK6" s="46">
        <v>86</v>
      </c>
      <c r="CL6" s="46">
        <v>87</v>
      </c>
      <c r="CM6" s="46">
        <v>88</v>
      </c>
      <c r="CN6" s="46">
        <v>89</v>
      </c>
      <c r="CO6" s="46">
        <v>90</v>
      </c>
      <c r="CP6" s="46">
        <v>91</v>
      </c>
      <c r="CQ6" s="46">
        <v>92</v>
      </c>
      <c r="CR6" s="46">
        <v>93</v>
      </c>
      <c r="CS6" s="46">
        <v>94</v>
      </c>
      <c r="CT6" s="46">
        <v>95</v>
      </c>
      <c r="CU6" s="46">
        <v>96</v>
      </c>
      <c r="CV6" s="46">
        <v>97</v>
      </c>
      <c r="CW6" s="46">
        <v>98</v>
      </c>
      <c r="CX6" s="46">
        <v>99</v>
      </c>
      <c r="CY6" s="46">
        <v>100</v>
      </c>
      <c r="CZ6" s="46">
        <v>101</v>
      </c>
      <c r="DA6" s="46">
        <v>102</v>
      </c>
      <c r="DB6" s="46">
        <v>103</v>
      </c>
      <c r="DC6" s="46">
        <v>104</v>
      </c>
      <c r="DD6" s="45"/>
      <c r="DE6" s="41" t="s">
        <v>275</v>
      </c>
      <c r="DF6" s="40"/>
      <c r="DG6" s="40"/>
      <c r="DH6" s="40"/>
      <c r="DI6" s="40"/>
      <c r="DJ6" s="39"/>
      <c r="DK6" s="44" t="s">
        <v>274</v>
      </c>
      <c r="DL6" s="43"/>
      <c r="DM6" s="43"/>
      <c r="DN6" s="42"/>
      <c r="DO6" s="41" t="s">
        <v>273</v>
      </c>
      <c r="DP6" s="40"/>
      <c r="DQ6" s="39"/>
      <c r="DR6" s="419" t="s">
        <v>272</v>
      </c>
      <c r="DS6" s="419" t="s">
        <v>271</v>
      </c>
    </row>
    <row r="7" spans="1:123" ht="57" thickBot="1">
      <c r="A7" s="38" t="s">
        <v>270</v>
      </c>
      <c r="B7" s="37" t="s">
        <v>269</v>
      </c>
      <c r="C7" s="36" t="s">
        <v>268</v>
      </c>
      <c r="D7" s="35" t="s">
        <v>249</v>
      </c>
      <c r="E7" s="35" t="s">
        <v>247</v>
      </c>
      <c r="F7" s="35" t="s">
        <v>245</v>
      </c>
      <c r="G7" s="35" t="s">
        <v>243</v>
      </c>
      <c r="H7" s="35" t="s">
        <v>241</v>
      </c>
      <c r="I7" s="35" t="s">
        <v>239</v>
      </c>
      <c r="J7" s="35" t="s">
        <v>237</v>
      </c>
      <c r="K7" s="35" t="s">
        <v>235</v>
      </c>
      <c r="L7" s="35" t="s">
        <v>233</v>
      </c>
      <c r="M7" s="35" t="s">
        <v>231</v>
      </c>
      <c r="N7" s="35" t="s">
        <v>229</v>
      </c>
      <c r="O7" s="35" t="s">
        <v>227</v>
      </c>
      <c r="P7" s="35" t="s">
        <v>225</v>
      </c>
      <c r="Q7" s="35" t="s">
        <v>223</v>
      </c>
      <c r="R7" s="35" t="s">
        <v>221</v>
      </c>
      <c r="S7" s="35" t="s">
        <v>219</v>
      </c>
      <c r="T7" s="35" t="s">
        <v>217</v>
      </c>
      <c r="U7" s="35" t="s">
        <v>215</v>
      </c>
      <c r="V7" s="35" t="s">
        <v>213</v>
      </c>
      <c r="W7" s="35" t="s">
        <v>211</v>
      </c>
      <c r="X7" s="35" t="s">
        <v>209</v>
      </c>
      <c r="Y7" s="35" t="s">
        <v>207</v>
      </c>
      <c r="Z7" s="35" t="s">
        <v>205</v>
      </c>
      <c r="AA7" s="35" t="s">
        <v>203</v>
      </c>
      <c r="AB7" s="35" t="s">
        <v>201</v>
      </c>
      <c r="AC7" s="35" t="s">
        <v>199</v>
      </c>
      <c r="AD7" s="35" t="s">
        <v>267</v>
      </c>
      <c r="AE7" s="35" t="s">
        <v>195</v>
      </c>
      <c r="AF7" s="35" t="s">
        <v>193</v>
      </c>
      <c r="AG7" s="35" t="s">
        <v>191</v>
      </c>
      <c r="AH7" s="35" t="s">
        <v>266</v>
      </c>
      <c r="AI7" s="35" t="s">
        <v>265</v>
      </c>
      <c r="AJ7" s="35" t="s">
        <v>185</v>
      </c>
      <c r="AK7" s="35" t="s">
        <v>183</v>
      </c>
      <c r="AL7" s="35" t="s">
        <v>181</v>
      </c>
      <c r="AM7" s="35" t="s">
        <v>179</v>
      </c>
      <c r="AN7" s="35" t="s">
        <v>177</v>
      </c>
      <c r="AO7" s="35" t="s">
        <v>175</v>
      </c>
      <c r="AP7" s="35" t="s">
        <v>173</v>
      </c>
      <c r="AQ7" s="35" t="s">
        <v>171</v>
      </c>
      <c r="AR7" s="35" t="s">
        <v>169</v>
      </c>
      <c r="AS7" s="35" t="s">
        <v>167</v>
      </c>
      <c r="AT7" s="35" t="s">
        <v>165</v>
      </c>
      <c r="AU7" s="35" t="s">
        <v>163</v>
      </c>
      <c r="AV7" s="35" t="s">
        <v>264</v>
      </c>
      <c r="AW7" s="35" t="s">
        <v>159</v>
      </c>
      <c r="AX7" s="35" t="s">
        <v>157</v>
      </c>
      <c r="AY7" s="35" t="s">
        <v>155</v>
      </c>
      <c r="AZ7" s="35" t="s">
        <v>153</v>
      </c>
      <c r="BA7" s="35" t="s">
        <v>151</v>
      </c>
      <c r="BB7" s="35" t="s">
        <v>149</v>
      </c>
      <c r="BC7" s="35" t="s">
        <v>263</v>
      </c>
      <c r="BD7" s="35" t="s">
        <v>145</v>
      </c>
      <c r="BE7" s="35" t="s">
        <v>143</v>
      </c>
      <c r="BF7" s="35" t="s">
        <v>141</v>
      </c>
      <c r="BG7" s="35" t="s">
        <v>139</v>
      </c>
      <c r="BH7" s="35" t="s">
        <v>137</v>
      </c>
      <c r="BI7" s="35" t="s">
        <v>135</v>
      </c>
      <c r="BJ7" s="35" t="s">
        <v>133</v>
      </c>
      <c r="BK7" s="35" t="s">
        <v>131</v>
      </c>
      <c r="BL7" s="35" t="s">
        <v>129</v>
      </c>
      <c r="BM7" s="35" t="s">
        <v>127</v>
      </c>
      <c r="BN7" s="35" t="s">
        <v>125</v>
      </c>
      <c r="BO7" s="35" t="s">
        <v>262</v>
      </c>
      <c r="BP7" s="35" t="s">
        <v>121</v>
      </c>
      <c r="BQ7" s="35" t="s">
        <v>119</v>
      </c>
      <c r="BR7" s="35" t="s">
        <v>117</v>
      </c>
      <c r="BS7" s="35" t="s">
        <v>115</v>
      </c>
      <c r="BT7" s="35" t="s">
        <v>261</v>
      </c>
      <c r="BU7" s="35" t="s">
        <v>111</v>
      </c>
      <c r="BV7" s="35" t="s">
        <v>109</v>
      </c>
      <c r="BW7" s="35" t="s">
        <v>107</v>
      </c>
      <c r="BX7" s="35" t="s">
        <v>105</v>
      </c>
      <c r="BY7" s="35" t="s">
        <v>103</v>
      </c>
      <c r="BZ7" s="35" t="s">
        <v>101</v>
      </c>
      <c r="CA7" s="35" t="s">
        <v>99</v>
      </c>
      <c r="CB7" s="35" t="s">
        <v>97</v>
      </c>
      <c r="CC7" s="35" t="s">
        <v>95</v>
      </c>
      <c r="CD7" s="35" t="s">
        <v>93</v>
      </c>
      <c r="CE7" s="35" t="s">
        <v>91</v>
      </c>
      <c r="CF7" s="35" t="s">
        <v>89</v>
      </c>
      <c r="CG7" s="35" t="s">
        <v>87</v>
      </c>
      <c r="CH7" s="35" t="s">
        <v>85</v>
      </c>
      <c r="CI7" s="35" t="s">
        <v>83</v>
      </c>
      <c r="CJ7" s="35" t="s">
        <v>81</v>
      </c>
      <c r="CK7" s="35" t="s">
        <v>79</v>
      </c>
      <c r="CL7" s="35" t="s">
        <v>77</v>
      </c>
      <c r="CM7" s="35" t="s">
        <v>75</v>
      </c>
      <c r="CN7" s="35" t="s">
        <v>73</v>
      </c>
      <c r="CO7" s="35" t="s">
        <v>71</v>
      </c>
      <c r="CP7" s="35" t="s">
        <v>69</v>
      </c>
      <c r="CQ7" s="35" t="s">
        <v>67</v>
      </c>
      <c r="CR7" s="35" t="s">
        <v>65</v>
      </c>
      <c r="CS7" s="35" t="s">
        <v>63</v>
      </c>
      <c r="CT7" s="35" t="s">
        <v>61</v>
      </c>
      <c r="CU7" s="35" t="s">
        <v>59</v>
      </c>
      <c r="CV7" s="35" t="s">
        <v>57</v>
      </c>
      <c r="CW7" s="35" t="s">
        <v>55</v>
      </c>
      <c r="CX7" s="35" t="s">
        <v>53</v>
      </c>
      <c r="CY7" s="35" t="s">
        <v>51</v>
      </c>
      <c r="CZ7" s="35" t="s">
        <v>49</v>
      </c>
      <c r="DA7" s="35" t="s">
        <v>47</v>
      </c>
      <c r="DB7" s="35" t="s">
        <v>45</v>
      </c>
      <c r="DC7" s="35" t="s">
        <v>43</v>
      </c>
      <c r="DD7" s="65" t="s">
        <v>260</v>
      </c>
      <c r="DE7" s="35" t="s">
        <v>259</v>
      </c>
      <c r="DF7" s="35" t="s">
        <v>258</v>
      </c>
      <c r="DG7" s="35" t="s">
        <v>257</v>
      </c>
      <c r="DH7" s="35" t="s">
        <v>256</v>
      </c>
      <c r="DI7" s="35" t="s">
        <v>255</v>
      </c>
      <c r="DJ7" s="65" t="s">
        <v>1</v>
      </c>
      <c r="DK7" s="35" t="s">
        <v>526</v>
      </c>
      <c r="DL7" s="35" t="s">
        <v>254</v>
      </c>
      <c r="DM7" s="35" t="s">
        <v>253</v>
      </c>
      <c r="DN7" s="65" t="s">
        <v>1</v>
      </c>
      <c r="DO7" s="35" t="s">
        <v>252</v>
      </c>
      <c r="DP7" s="35" t="s">
        <v>251</v>
      </c>
      <c r="DQ7" s="65" t="s">
        <v>1</v>
      </c>
      <c r="DR7" s="420"/>
      <c r="DS7" s="420"/>
    </row>
    <row r="8" spans="1:123" ht="15.95" customHeight="1">
      <c r="A8" s="24">
        <v>2009</v>
      </c>
      <c r="B8" s="24" t="s">
        <v>250</v>
      </c>
      <c r="C8" s="23" t="s">
        <v>249</v>
      </c>
      <c r="D8" s="21">
        <v>338.99702753512003</v>
      </c>
      <c r="E8" s="21">
        <v>6.4342146880393098</v>
      </c>
      <c r="F8" s="21">
        <v>6.0315342107791596E-3</v>
      </c>
      <c r="G8" s="21">
        <v>1.26414622147126E-3</v>
      </c>
      <c r="H8" s="21">
        <v>6.2005915231903401E-3</v>
      </c>
      <c r="I8" s="21">
        <v>1.3240701538209E-2</v>
      </c>
      <c r="J8" s="21">
        <v>0</v>
      </c>
      <c r="K8" s="21">
        <v>9.3472274133443792E-3</v>
      </c>
      <c r="L8" s="21">
        <v>0.43903387622407702</v>
      </c>
      <c r="M8" s="21">
        <v>324.21593373620999</v>
      </c>
      <c r="N8" s="21">
        <v>65.531317084772098</v>
      </c>
      <c r="O8" s="21">
        <v>257.58008668290302</v>
      </c>
      <c r="P8" s="21">
        <v>20.995696325029598</v>
      </c>
      <c r="Q8" s="21">
        <v>5.4659803943311802</v>
      </c>
      <c r="R8" s="21">
        <v>38.181250692861603</v>
      </c>
      <c r="S8" s="21">
        <v>9.6944970145677107</v>
      </c>
      <c r="T8" s="21">
        <v>28.3643848692851</v>
      </c>
      <c r="U8" s="21">
        <v>2.5130745771927598</v>
      </c>
      <c r="V8" s="21">
        <v>0.83919527775996305</v>
      </c>
      <c r="W8" s="21">
        <v>0</v>
      </c>
      <c r="X8" s="21">
        <v>1.7331149845293201E-2</v>
      </c>
      <c r="Y8" s="21">
        <v>7.0173354950667597E-3</v>
      </c>
      <c r="Z8" s="21">
        <v>1.32278483199067E-3</v>
      </c>
      <c r="AA8" s="21">
        <v>2.23257805357478E-2</v>
      </c>
      <c r="AB8" s="21">
        <v>2.3463236063433299E-2</v>
      </c>
      <c r="AC8" s="21">
        <v>9.6147833160210496E-3</v>
      </c>
      <c r="AD8" s="21">
        <v>1.3926658319085301</v>
      </c>
      <c r="AE8" s="21">
        <v>2.0601451624468101E-3</v>
      </c>
      <c r="AF8" s="21">
        <v>1.2442407872823901E-3</v>
      </c>
      <c r="AG8" s="21">
        <v>4.50012638616871E-3</v>
      </c>
      <c r="AH8" s="21">
        <v>5.0887315227084199E-3</v>
      </c>
      <c r="AI8" s="21">
        <v>1.24473805223309</v>
      </c>
      <c r="AJ8" s="21">
        <v>10.4340303710285</v>
      </c>
      <c r="AK8" s="21">
        <v>1.7721688915783799E-2</v>
      </c>
      <c r="AL8" s="21">
        <v>1.0792062457595101E-2</v>
      </c>
      <c r="AM8" s="21">
        <v>6.3667953682796001E-3</v>
      </c>
      <c r="AN8" s="21">
        <v>3.97302982862093E-3</v>
      </c>
      <c r="AO8" s="21">
        <v>0.113908606192774</v>
      </c>
      <c r="AP8" s="21">
        <v>9.0512627520200298E-2</v>
      </c>
      <c r="AQ8" s="21">
        <v>2.3629358891436199E-2</v>
      </c>
      <c r="AR8" s="21">
        <v>6.1479778320780699E-2</v>
      </c>
      <c r="AS8" s="21">
        <v>1.60367820117597E-2</v>
      </c>
      <c r="AT8" s="21">
        <v>6.1427544791737801E-2</v>
      </c>
      <c r="AU8" s="21">
        <v>8.7345162326190606E-3</v>
      </c>
      <c r="AV8" s="21">
        <v>1.26431728401764E-2</v>
      </c>
      <c r="AW8" s="21">
        <v>5.6014485860924702E-2</v>
      </c>
      <c r="AX8" s="21">
        <v>1.01249919611563</v>
      </c>
      <c r="AY8" s="21">
        <v>2.3446241387313101E-2</v>
      </c>
      <c r="AZ8" s="21">
        <v>8.8896377141255804E-3</v>
      </c>
      <c r="BA8" s="21">
        <v>6.36582368548443E-2</v>
      </c>
      <c r="BB8" s="21">
        <v>3.9044789895444403E-5</v>
      </c>
      <c r="BC8" s="21">
        <v>1.7319815008244399</v>
      </c>
      <c r="BD8" s="21">
        <v>0.19955188228783</v>
      </c>
      <c r="BE8" s="21">
        <v>0.363390474790729</v>
      </c>
      <c r="BF8" s="21">
        <v>0.740727886721673</v>
      </c>
      <c r="BG8" s="21">
        <v>6.6826531425259104</v>
      </c>
      <c r="BH8" s="21">
        <v>8.9706343778190707</v>
      </c>
      <c r="BI8" s="21">
        <v>0.124508969000535</v>
      </c>
      <c r="BJ8" s="21">
        <v>0.12804511710695601</v>
      </c>
      <c r="BK8" s="21">
        <v>1.2388882809531401</v>
      </c>
      <c r="BL8" s="21">
        <v>2.0350354275845899E-2</v>
      </c>
      <c r="BM8" s="21">
        <v>9.3986960140758899E-2</v>
      </c>
      <c r="BN8" s="21">
        <v>1.40134224203994E-2</v>
      </c>
      <c r="BO8" s="21">
        <v>14.912372659118599</v>
      </c>
      <c r="BP8" s="21">
        <v>47.5836789624951</v>
      </c>
      <c r="BQ8" s="21">
        <v>5.5145839285360198E-3</v>
      </c>
      <c r="BR8" s="21">
        <v>3.5198235411276597E-2</v>
      </c>
      <c r="BS8" s="21">
        <v>1.1255081600116601E-2</v>
      </c>
      <c r="BT8" s="21">
        <v>5.03128352133922E-2</v>
      </c>
      <c r="BU8" s="21">
        <v>1.9739438721134799E-2</v>
      </c>
      <c r="BV8" s="21">
        <v>1.21220235948879E-3</v>
      </c>
      <c r="BW8" s="21">
        <v>6.3595218214229005E-2</v>
      </c>
      <c r="BX8" s="21">
        <v>0.10831510460801499</v>
      </c>
      <c r="BY8" s="21">
        <v>1.00770274325415E-2</v>
      </c>
      <c r="BZ8" s="21">
        <v>2.1205518427336398E-2</v>
      </c>
      <c r="CA8" s="21">
        <v>0</v>
      </c>
      <c r="CB8" s="21">
        <v>5.88213513891631E-3</v>
      </c>
      <c r="CC8" s="21">
        <v>9.4685597517488798E-3</v>
      </c>
      <c r="CD8" s="21">
        <v>4.2735928212181296E-3</v>
      </c>
      <c r="CE8" s="21">
        <v>8.2252235737710708E-3</v>
      </c>
      <c r="CF8" s="21">
        <v>2.5824387556068699E-2</v>
      </c>
      <c r="CG8" s="21">
        <v>0.59362161552234805</v>
      </c>
      <c r="CH8" s="21">
        <v>1.3210382077723599E-3</v>
      </c>
      <c r="CI8" s="21">
        <v>1.9492739673901099E-3</v>
      </c>
      <c r="CJ8" s="21">
        <v>2.3518847891989599E-3</v>
      </c>
      <c r="CK8" s="21">
        <v>8.5953626456788307E-2</v>
      </c>
      <c r="CL8" s="21">
        <v>1.9633821726315101E-2</v>
      </c>
      <c r="CM8" s="21">
        <v>4.4436217513289397E-2</v>
      </c>
      <c r="CN8" s="21">
        <v>7.0752770311233398E-4</v>
      </c>
      <c r="CO8" s="21">
        <v>1.01550621405184E-2</v>
      </c>
      <c r="CP8" s="21">
        <v>2.5312414103173898E-2</v>
      </c>
      <c r="CQ8" s="21">
        <v>0.22243957385100899</v>
      </c>
      <c r="CR8" s="21">
        <v>1.24339340702404</v>
      </c>
      <c r="CS8" s="21">
        <v>2.26945497092114</v>
      </c>
      <c r="CT8" s="21">
        <v>0.226986887403897</v>
      </c>
      <c r="CU8" s="21">
        <v>0.27875708376885699</v>
      </c>
      <c r="CV8" s="21">
        <v>6.2239313016399303E-2</v>
      </c>
      <c r="CW8" s="21">
        <v>4.8941118696063102E-3</v>
      </c>
      <c r="CX8" s="21">
        <v>0.116761581996513</v>
      </c>
      <c r="CY8" s="21">
        <v>8.276601297326E-2</v>
      </c>
      <c r="CZ8" s="21">
        <v>0.32414406750349101</v>
      </c>
      <c r="DA8" s="21">
        <v>4.5955945232698499E-3</v>
      </c>
      <c r="DB8" s="21">
        <v>2.1840583794259599E-2</v>
      </c>
      <c r="DC8" s="21">
        <v>0</v>
      </c>
      <c r="DD8" s="22">
        <v>1202.87355113643</v>
      </c>
      <c r="DE8" s="21">
        <v>739.12755228435299</v>
      </c>
      <c r="DF8" s="21">
        <v>0</v>
      </c>
      <c r="DG8" s="21">
        <v>9.7932963319815798</v>
      </c>
      <c r="DH8" s="21">
        <v>0</v>
      </c>
      <c r="DI8" s="21">
        <v>0</v>
      </c>
      <c r="DJ8" s="22">
        <v>748.92084861633498</v>
      </c>
      <c r="DK8" s="21">
        <v>79.7179302108607</v>
      </c>
      <c r="DL8" s="21">
        <v>0</v>
      </c>
      <c r="DM8" s="21">
        <v>-1.0919687152259401</v>
      </c>
      <c r="DN8" s="22">
        <v>78.625961495634797</v>
      </c>
      <c r="DO8" s="21">
        <v>447.75028258407298</v>
      </c>
      <c r="DP8" s="5">
        <v>106.100770032005</v>
      </c>
      <c r="DQ8" s="4">
        <v>553.85105261607805</v>
      </c>
      <c r="DR8" s="4">
        <v>1381.3978627280501</v>
      </c>
      <c r="DS8" s="4">
        <v>2584.2714138644801</v>
      </c>
    </row>
    <row r="9" spans="1:123" ht="11.25">
      <c r="A9" s="24">
        <v>2009</v>
      </c>
      <c r="B9" s="24" t="s">
        <v>248</v>
      </c>
      <c r="C9" s="23" t="s">
        <v>247</v>
      </c>
      <c r="D9" s="21">
        <v>8.6407838604481396E-2</v>
      </c>
      <c r="E9" s="21">
        <v>1.22747326044759E-2</v>
      </c>
      <c r="F9" s="21">
        <v>76.333273586176603</v>
      </c>
      <c r="G9" s="21">
        <v>1.7599700683921901E-2</v>
      </c>
      <c r="H9" s="21">
        <v>9.7531766133754395E-3</v>
      </c>
      <c r="I9" s="21">
        <v>1.0035284736705501E-2</v>
      </c>
      <c r="J9" s="21">
        <v>0</v>
      </c>
      <c r="K9" s="21">
        <v>4.4032240594075303E-2</v>
      </c>
      <c r="L9" s="21">
        <v>6.9011876440259606E-2</v>
      </c>
      <c r="M9" s="21">
        <v>2.3583285392993699E-2</v>
      </c>
      <c r="N9" s="21">
        <v>2.7929993634637801E-2</v>
      </c>
      <c r="O9" s="21">
        <v>1.35080277030725E-2</v>
      </c>
      <c r="P9" s="21">
        <v>2.1977783505275502E-3</v>
      </c>
      <c r="Q9" s="21">
        <v>3.5257817132162701E-2</v>
      </c>
      <c r="R9" s="21">
        <v>9.0957850361269698E-3</v>
      </c>
      <c r="S9" s="21">
        <v>7.53107847522829E-3</v>
      </c>
      <c r="T9" s="21">
        <v>6.3452581092251201E-2</v>
      </c>
      <c r="U9" s="21">
        <v>2.23456518322238E-3</v>
      </c>
      <c r="V9" s="21">
        <v>9.6485478571172907E-3</v>
      </c>
      <c r="W9" s="21">
        <v>0</v>
      </c>
      <c r="X9" s="21">
        <v>1.07438938480016E-2</v>
      </c>
      <c r="Y9" s="21">
        <v>1.4150635567668201E-2</v>
      </c>
      <c r="Z9" s="21">
        <v>4.55171223387807E-3</v>
      </c>
      <c r="AA9" s="21">
        <v>3.7220911289567601E-2</v>
      </c>
      <c r="AB9" s="21">
        <v>3.9585835230416498E-2</v>
      </c>
      <c r="AC9" s="21">
        <v>1.4709265454970999E-2</v>
      </c>
      <c r="AD9" s="21">
        <v>2.69432933315547E-2</v>
      </c>
      <c r="AE9" s="21">
        <v>1.8979372640975599E-3</v>
      </c>
      <c r="AF9" s="21">
        <v>2.29862745712496E-3</v>
      </c>
      <c r="AG9" s="21">
        <v>4.5729486112071702E-3</v>
      </c>
      <c r="AH9" s="21">
        <v>3.2390862660836E-3</v>
      </c>
      <c r="AI9" s="21">
        <v>8.7066981081469208E-3</v>
      </c>
      <c r="AJ9" s="21">
        <v>1.30167432413823E-2</v>
      </c>
      <c r="AK9" s="21">
        <v>2.8068764044738698E-2</v>
      </c>
      <c r="AL9" s="21">
        <v>1.2683930714913701E-2</v>
      </c>
      <c r="AM9" s="21">
        <v>2.5734706199142098E-3</v>
      </c>
      <c r="AN9" s="21">
        <v>1.1122538781431299E-3</v>
      </c>
      <c r="AO9" s="21">
        <v>5.7043304658714801E-2</v>
      </c>
      <c r="AP9" s="21">
        <v>3.1957080297255101E-2</v>
      </c>
      <c r="AQ9" s="21">
        <v>1.1271443741118201E-2</v>
      </c>
      <c r="AR9" s="21">
        <v>2.6472246535354699E-2</v>
      </c>
      <c r="AS9" s="21">
        <v>4.1322702189877302E-3</v>
      </c>
      <c r="AT9" s="21">
        <v>3.2875302417467001E-2</v>
      </c>
      <c r="AU9" s="21">
        <v>1.5383182747754701E-2</v>
      </c>
      <c r="AV9" s="21">
        <v>1.3192877008574499E-2</v>
      </c>
      <c r="AW9" s="21">
        <v>2.3291368192617901E-2</v>
      </c>
      <c r="AX9" s="21">
        <v>9.2659550350613198E-2</v>
      </c>
      <c r="AY9" s="21">
        <v>1.1036295859983E-2</v>
      </c>
      <c r="AZ9" s="21">
        <v>1.81112039411035E-2</v>
      </c>
      <c r="BA9" s="21">
        <v>6.0843885328179997E-2</v>
      </c>
      <c r="BB9" s="21">
        <v>4.9600864716446802E-5</v>
      </c>
      <c r="BC9" s="21">
        <v>0.59669665513868198</v>
      </c>
      <c r="BD9" s="21">
        <v>6.7863864515050998E-2</v>
      </c>
      <c r="BE9" s="21">
        <v>0.14350540352892899</v>
      </c>
      <c r="BF9" s="21">
        <v>9.6919135370953605E-2</v>
      </c>
      <c r="BG9" s="21">
        <v>0.697719664606541</v>
      </c>
      <c r="BH9" s="21">
        <v>0.38250584744544303</v>
      </c>
      <c r="BI9" s="21">
        <v>9.0024497638957098E-3</v>
      </c>
      <c r="BJ9" s="21">
        <v>7.7373642192298198E-2</v>
      </c>
      <c r="BK9" s="21">
        <v>8.5340421330297005E-3</v>
      </c>
      <c r="BL9" s="21">
        <v>1.8219880717634699E-2</v>
      </c>
      <c r="BM9" s="21">
        <v>7.7123841134841997E-2</v>
      </c>
      <c r="BN9" s="21">
        <v>3.60731615693477E-2</v>
      </c>
      <c r="BO9" s="21">
        <v>5.9848461697877102E-2</v>
      </c>
      <c r="BP9" s="21">
        <v>8.3668550417346096E-2</v>
      </c>
      <c r="BQ9" s="21">
        <v>1.1123712719256801E-2</v>
      </c>
      <c r="BR9" s="21">
        <v>3.9410693866579298E-2</v>
      </c>
      <c r="BS9" s="21">
        <v>2.0729980191897601E-2</v>
      </c>
      <c r="BT9" s="21">
        <v>5.5713608104986101E-2</v>
      </c>
      <c r="BU9" s="21">
        <v>2.19785962221512E-2</v>
      </c>
      <c r="BV9" s="21">
        <v>1.5280046342774801E-3</v>
      </c>
      <c r="BW9" s="21">
        <v>0.13649467970887599</v>
      </c>
      <c r="BX9" s="21">
        <v>0.22152651239329399</v>
      </c>
      <c r="BY9" s="21">
        <v>1.8023995067802001E-2</v>
      </c>
      <c r="BZ9" s="21">
        <v>0.28686289423496403</v>
      </c>
      <c r="CA9" s="21">
        <v>0</v>
      </c>
      <c r="CB9" s="21">
        <v>3.5836128557069198E-2</v>
      </c>
      <c r="CC9" s="21">
        <v>1.8320704388460601E-2</v>
      </c>
      <c r="CD9" s="21">
        <v>1.77838467924014E-2</v>
      </c>
      <c r="CE9" s="21">
        <v>2.4297963694240199E-2</v>
      </c>
      <c r="CF9" s="21">
        <v>0.18446024620611901</v>
      </c>
      <c r="CG9" s="21">
        <v>1.06181885527741E-2</v>
      </c>
      <c r="CH9" s="21">
        <v>5.8893812807680399E-3</v>
      </c>
      <c r="CI9" s="21">
        <v>1.48373123677084E-2</v>
      </c>
      <c r="CJ9" s="21">
        <v>2.9928672283732098E-3</v>
      </c>
      <c r="CK9" s="21">
        <v>3.9142117443522903E-2</v>
      </c>
      <c r="CL9" s="21">
        <v>4.4556719371818598E-2</v>
      </c>
      <c r="CM9" s="21">
        <v>3.7536964600758102E-2</v>
      </c>
      <c r="CN9" s="21">
        <v>2.6249388924280701E-3</v>
      </c>
      <c r="CO9" s="21">
        <v>3.7744287764654799E-2</v>
      </c>
      <c r="CP9" s="21">
        <v>3.4126892162380899E-2</v>
      </c>
      <c r="CQ9" s="21">
        <v>0.445804570245729</v>
      </c>
      <c r="CR9" s="21">
        <v>0.10686362886928399</v>
      </c>
      <c r="CS9" s="21">
        <v>0.17630501959672601</v>
      </c>
      <c r="CT9" s="21">
        <v>4.6551904679613003E-2</v>
      </c>
      <c r="CU9" s="21">
        <v>9.6582284787631693E-3</v>
      </c>
      <c r="CV9" s="21">
        <v>3.41997617351033E-2</v>
      </c>
      <c r="CW9" s="21">
        <v>2.0960399831194899E-2</v>
      </c>
      <c r="CX9" s="21">
        <v>8.7118119032781105E-2</v>
      </c>
      <c r="CY9" s="21">
        <v>0.25479095806664098</v>
      </c>
      <c r="CZ9" s="21">
        <v>0.17246266796766199</v>
      </c>
      <c r="DA9" s="21">
        <v>3.5071414903029901E-3</v>
      </c>
      <c r="DB9" s="21">
        <v>1.8290122431019702E-2</v>
      </c>
      <c r="DC9" s="21">
        <v>0</v>
      </c>
      <c r="DD9" s="22">
        <v>82.456951874739602</v>
      </c>
      <c r="DE9" s="21">
        <v>1.56378168713595</v>
      </c>
      <c r="DF9" s="21">
        <v>0.60123359597542703</v>
      </c>
      <c r="DG9" s="21">
        <v>6.4403113485722696E-2</v>
      </c>
      <c r="DH9" s="21">
        <v>0</v>
      </c>
      <c r="DI9" s="21">
        <v>0</v>
      </c>
      <c r="DJ9" s="22">
        <v>2.2294183965970999</v>
      </c>
      <c r="DK9" s="21">
        <v>6.5768635992223103</v>
      </c>
      <c r="DL9" s="21">
        <v>1.88882439466852E-3</v>
      </c>
      <c r="DM9" s="21">
        <v>6.9682312061305902</v>
      </c>
      <c r="DN9" s="22">
        <v>13.546983629747601</v>
      </c>
      <c r="DO9" s="21">
        <v>1.85264148261965</v>
      </c>
      <c r="DP9" s="5">
        <v>0.77081065734526499</v>
      </c>
      <c r="DQ9" s="4">
        <v>2.62345213996492</v>
      </c>
      <c r="DR9" s="4">
        <v>18.399854166309598</v>
      </c>
      <c r="DS9" s="4">
        <v>100.856806041049</v>
      </c>
    </row>
    <row r="10" spans="1:123" ht="11.25">
      <c r="A10" s="24">
        <v>2009</v>
      </c>
      <c r="B10" s="24" t="s">
        <v>246</v>
      </c>
      <c r="C10" s="23" t="s">
        <v>245</v>
      </c>
      <c r="D10" s="21">
        <v>6.3721537674358897E-2</v>
      </c>
      <c r="E10" s="21">
        <v>6.0369354833439701E-3</v>
      </c>
      <c r="F10" s="21">
        <v>5.15016317986199E-3</v>
      </c>
      <c r="G10" s="21">
        <v>7.5443928926537196E-3</v>
      </c>
      <c r="H10" s="21">
        <v>7.9844092638319698E-3</v>
      </c>
      <c r="I10" s="21">
        <v>0.211407886542057</v>
      </c>
      <c r="J10" s="21">
        <v>0</v>
      </c>
      <c r="K10" s="21">
        <v>1.2594273535824501E-2</v>
      </c>
      <c r="L10" s="21">
        <v>0.88975681001534401</v>
      </c>
      <c r="M10" s="21">
        <v>3.7665722708925299E-2</v>
      </c>
      <c r="N10" s="21">
        <v>6.3120214527800797E-2</v>
      </c>
      <c r="O10" s="21">
        <v>1.05663664422698E-2</v>
      </c>
      <c r="P10" s="21">
        <v>1.2796907949802099E-3</v>
      </c>
      <c r="Q10" s="21">
        <v>2.7063247383069301E-2</v>
      </c>
      <c r="R10" s="21">
        <v>1.2574443588769401E-2</v>
      </c>
      <c r="S10" s="21">
        <v>4.2134298066178397E-3</v>
      </c>
      <c r="T10" s="21">
        <v>6.1499378729868097E-2</v>
      </c>
      <c r="U10" s="21">
        <v>3.5843564618823101E-3</v>
      </c>
      <c r="V10" s="21">
        <v>1.10411172083147E-2</v>
      </c>
      <c r="W10" s="21">
        <v>0</v>
      </c>
      <c r="X10" s="21">
        <v>1.3701819227103101E-2</v>
      </c>
      <c r="Y10" s="21">
        <v>8.9648265925193898E-3</v>
      </c>
      <c r="Z10" s="21">
        <v>1.8401626645746E-3</v>
      </c>
      <c r="AA10" s="21">
        <v>79.510763506546198</v>
      </c>
      <c r="AB10" s="21">
        <v>6.8214233680981797</v>
      </c>
      <c r="AC10" s="21">
        <v>1.02715745006902E-2</v>
      </c>
      <c r="AD10" s="21">
        <v>7.9394832559679898E-2</v>
      </c>
      <c r="AE10" s="21">
        <v>3.1324148651900802E-3</v>
      </c>
      <c r="AF10" s="21">
        <v>1.65873001972888E-3</v>
      </c>
      <c r="AG10" s="21">
        <v>4.8670515447024098E-3</v>
      </c>
      <c r="AH10" s="21">
        <v>4.3556094598173698E-3</v>
      </c>
      <c r="AI10" s="21">
        <v>1.8634221226254698E-2</v>
      </c>
      <c r="AJ10" s="21">
        <v>2.1628785773259499E-2</v>
      </c>
      <c r="AK10" s="21">
        <v>3.8705402704209503E-2</v>
      </c>
      <c r="AL10" s="21">
        <v>1.0196699123756999E-2</v>
      </c>
      <c r="AM10" s="21">
        <v>3.8486203914393602E-3</v>
      </c>
      <c r="AN10" s="21">
        <v>1.7656340839108801E-3</v>
      </c>
      <c r="AO10" s="21">
        <v>0.17012858961715799</v>
      </c>
      <c r="AP10" s="21">
        <v>9.7095893567779201E-2</v>
      </c>
      <c r="AQ10" s="21">
        <v>2.82907072810289E-2</v>
      </c>
      <c r="AR10" s="21">
        <v>7.5036116808968698E-2</v>
      </c>
      <c r="AS10" s="21">
        <v>9.0292095012162506E-3</v>
      </c>
      <c r="AT10" s="21">
        <v>0.20076002912749999</v>
      </c>
      <c r="AU10" s="21">
        <v>0.156477683616846</v>
      </c>
      <c r="AV10" s="21">
        <v>2.9623439417262001E-2</v>
      </c>
      <c r="AW10" s="21">
        <v>7.0357770286078106E-2</v>
      </c>
      <c r="AX10" s="21">
        <v>8.9024566493037192</v>
      </c>
      <c r="AY10" s="21">
        <v>2.6395835566557599E-2</v>
      </c>
      <c r="AZ10" s="21">
        <v>4.4898620941685702E-2</v>
      </c>
      <c r="BA10" s="21">
        <v>8.6170110049361995E-2</v>
      </c>
      <c r="BB10" s="21">
        <v>2.54361633868495E-4</v>
      </c>
      <c r="BC10" s="21">
        <v>4.2865388588898501</v>
      </c>
      <c r="BD10" s="21">
        <v>4.7712227581042796</v>
      </c>
      <c r="BE10" s="21">
        <v>2.0112661139658599</v>
      </c>
      <c r="BF10" s="21">
        <v>7.63832754979685E-2</v>
      </c>
      <c r="BG10" s="21">
        <v>0.17680085506492599</v>
      </c>
      <c r="BH10" s="21">
        <v>0.56050486829266699</v>
      </c>
      <c r="BI10" s="21">
        <v>0.18530574469507799</v>
      </c>
      <c r="BJ10" s="21">
        <v>0.19506987019356201</v>
      </c>
      <c r="BK10" s="21">
        <v>1.6974670987136599E-2</v>
      </c>
      <c r="BL10" s="21">
        <v>4.5607332748804602E-2</v>
      </c>
      <c r="BM10" s="21">
        <v>0.154530588621551</v>
      </c>
      <c r="BN10" s="21">
        <v>1.9068962313199499E-2</v>
      </c>
      <c r="BO10" s="21">
        <v>0.144193753395635</v>
      </c>
      <c r="BP10" s="21">
        <v>7.9414098334597699E-2</v>
      </c>
      <c r="BQ10" s="21">
        <v>8.2072161019898105E-3</v>
      </c>
      <c r="BR10" s="21">
        <v>1.23565779625344E-2</v>
      </c>
      <c r="BS10" s="21">
        <v>3.4452288694725502E-3</v>
      </c>
      <c r="BT10" s="21">
        <v>5.6973655234375198E-2</v>
      </c>
      <c r="BU10" s="21">
        <v>3.9340186215662799E-2</v>
      </c>
      <c r="BV10" s="21">
        <v>3.6334042002373898E-3</v>
      </c>
      <c r="BW10" s="21">
        <v>0.191024978732213</v>
      </c>
      <c r="BX10" s="21">
        <v>0.37600723844107897</v>
      </c>
      <c r="BY10" s="21">
        <v>4.2503790327249602E-2</v>
      </c>
      <c r="BZ10" s="21">
        <v>3.9657962703704697E-2</v>
      </c>
      <c r="CA10" s="21">
        <v>0</v>
      </c>
      <c r="CB10" s="21">
        <v>9.7652343315922496E-3</v>
      </c>
      <c r="CC10" s="21">
        <v>2.6265199004972199E-2</v>
      </c>
      <c r="CD10" s="21">
        <v>1.4749950036138101E-2</v>
      </c>
      <c r="CE10" s="21">
        <v>5.1604307353196398E-2</v>
      </c>
      <c r="CF10" s="21">
        <v>0.17243715028067899</v>
      </c>
      <c r="CG10" s="21">
        <v>0.106549697235059</v>
      </c>
      <c r="CH10" s="21">
        <v>7.8162690277501605E-3</v>
      </c>
      <c r="CI10" s="21">
        <v>1.0687216836997099E-2</v>
      </c>
      <c r="CJ10" s="21">
        <v>1.67222985266583E-2</v>
      </c>
      <c r="CK10" s="21">
        <v>0.118701922421421</v>
      </c>
      <c r="CL10" s="21">
        <v>4.2333589322067697E-2</v>
      </c>
      <c r="CM10" s="21">
        <v>6.6565572184538901E-2</v>
      </c>
      <c r="CN10" s="21">
        <v>2.34316384340826E-3</v>
      </c>
      <c r="CO10" s="21">
        <v>3.6789471576312099E-2</v>
      </c>
      <c r="CP10" s="21">
        <v>3.0306637606603602E-2</v>
      </c>
      <c r="CQ10" s="21">
        <v>0.70662884874461995</v>
      </c>
      <c r="CR10" s="21">
        <v>0.32805302442357798</v>
      </c>
      <c r="CS10" s="21">
        <v>0.97967134804813605</v>
      </c>
      <c r="CT10" s="21">
        <v>3.0740333241331901E-2</v>
      </c>
      <c r="CU10" s="21">
        <v>0.68575802467557001</v>
      </c>
      <c r="CV10" s="21">
        <v>7.6612306775738102E-3</v>
      </c>
      <c r="CW10" s="21">
        <v>8.3432171519498902E-3</v>
      </c>
      <c r="CX10" s="21">
        <v>2.3111150205079999E-2</v>
      </c>
      <c r="CY10" s="21">
        <v>2.8792384473644701E-2</v>
      </c>
      <c r="CZ10" s="21">
        <v>3.2382351153666299E-2</v>
      </c>
      <c r="DA10" s="21">
        <v>5.2665102836359197E-3</v>
      </c>
      <c r="DB10" s="21">
        <v>2.5803926339125201E-2</v>
      </c>
      <c r="DC10" s="21">
        <v>0</v>
      </c>
      <c r="DD10" s="22">
        <v>114.96081467123901</v>
      </c>
      <c r="DE10" s="21">
        <v>22.261363322089</v>
      </c>
      <c r="DF10" s="21">
        <v>2.6168890543363198E-2</v>
      </c>
      <c r="DG10" s="21">
        <v>3.8598246906726899</v>
      </c>
      <c r="DH10" s="21">
        <v>0</v>
      </c>
      <c r="DI10" s="21">
        <v>0</v>
      </c>
      <c r="DJ10" s="22">
        <v>26.147356903305099</v>
      </c>
      <c r="DK10" s="21">
        <v>0.116266294609896</v>
      </c>
      <c r="DL10" s="21">
        <v>0</v>
      </c>
      <c r="DM10" s="21">
        <v>-11.897285853775299</v>
      </c>
      <c r="DN10" s="22">
        <v>-11.781019559165401</v>
      </c>
      <c r="DO10" s="21">
        <v>24.9083107631348</v>
      </c>
      <c r="DP10" s="5">
        <v>10.9350658410035</v>
      </c>
      <c r="DQ10" s="4">
        <v>35.8433766041383</v>
      </c>
      <c r="DR10" s="4">
        <v>50.209713948278001</v>
      </c>
      <c r="DS10" s="4">
        <v>165.170528619517</v>
      </c>
    </row>
    <row r="11" spans="1:123" ht="11.25">
      <c r="A11" s="24">
        <v>2009</v>
      </c>
      <c r="B11" s="24" t="s">
        <v>244</v>
      </c>
      <c r="C11" s="23" t="s">
        <v>243</v>
      </c>
      <c r="D11" s="21">
        <v>3.2735254999752703E-2</v>
      </c>
      <c r="E11" s="21">
        <v>7.8845304613389797E-4</v>
      </c>
      <c r="F11" s="21">
        <v>2.9216650412811399E-3</v>
      </c>
      <c r="G11" s="21">
        <v>7.4574955299218403E-4</v>
      </c>
      <c r="H11" s="21">
        <v>3.3275100350398899E-3</v>
      </c>
      <c r="I11" s="21">
        <v>3.5278722661586099E-3</v>
      </c>
      <c r="J11" s="21">
        <v>0</v>
      </c>
      <c r="K11" s="21">
        <v>3.15074363563639E-3</v>
      </c>
      <c r="L11" s="21">
        <v>0.111912675005601</v>
      </c>
      <c r="M11" s="21">
        <v>1.6924453349791001E-2</v>
      </c>
      <c r="N11" s="21">
        <v>99.467753917152805</v>
      </c>
      <c r="O11" s="21">
        <v>7.2484646345071504E-3</v>
      </c>
      <c r="P11" s="21">
        <v>9.3817864308360299E-4</v>
      </c>
      <c r="Q11" s="21">
        <v>9.6726395271855593E-3</v>
      </c>
      <c r="R11" s="21">
        <v>5.1690025041874902E-3</v>
      </c>
      <c r="S11" s="21">
        <v>1.73687008945175E-3</v>
      </c>
      <c r="T11" s="21">
        <v>1.9207300643926901E-2</v>
      </c>
      <c r="U11" s="21">
        <v>1.5097148168227101E-3</v>
      </c>
      <c r="V11" s="21">
        <v>3.39927170295204E-3</v>
      </c>
      <c r="W11" s="21">
        <v>0</v>
      </c>
      <c r="X11" s="21">
        <v>9.2195338629784806E-3</v>
      </c>
      <c r="Y11" s="21">
        <v>3.3700271749549401E-3</v>
      </c>
      <c r="Z11" s="21">
        <v>6.7020667918835802E-4</v>
      </c>
      <c r="AA11" s="21">
        <v>8.5743654727573095E-3</v>
      </c>
      <c r="AB11" s="21">
        <v>1.1653553787935599E-2</v>
      </c>
      <c r="AC11" s="21">
        <v>4.1652085035398497E-3</v>
      </c>
      <c r="AD11" s="21">
        <v>7.1753724274220304E-2</v>
      </c>
      <c r="AE11" s="21">
        <v>9.9484520507620304E-4</v>
      </c>
      <c r="AF11" s="21">
        <v>5.3173921042372102E-4</v>
      </c>
      <c r="AG11" s="21">
        <v>2.4140100660265899E-3</v>
      </c>
      <c r="AH11" s="21">
        <v>2.6645802743053199E-3</v>
      </c>
      <c r="AI11" s="21">
        <v>4.0577057603382897E-3</v>
      </c>
      <c r="AJ11" s="21">
        <v>9.8833390128585594E-3</v>
      </c>
      <c r="AK11" s="21">
        <v>6.7668908496048303E-3</v>
      </c>
      <c r="AL11" s="21">
        <v>5.2751214656916899E-3</v>
      </c>
      <c r="AM11" s="21">
        <v>3.3329682737455002E-3</v>
      </c>
      <c r="AN11" s="21">
        <v>2.28367896799296E-3</v>
      </c>
      <c r="AO11" s="21">
        <v>4.6935126356016099E-2</v>
      </c>
      <c r="AP11" s="21">
        <v>4.91038509667613E-2</v>
      </c>
      <c r="AQ11" s="21">
        <v>1.14554806815626E-2</v>
      </c>
      <c r="AR11" s="21">
        <v>3.06698995993624E-2</v>
      </c>
      <c r="AS11" s="21">
        <v>8.9025895235705799E-3</v>
      </c>
      <c r="AT11" s="21">
        <v>2.5386070053493599E-2</v>
      </c>
      <c r="AU11" s="21">
        <v>2.9110027799785698E-3</v>
      </c>
      <c r="AV11" s="21">
        <v>6.6115257558409003E-3</v>
      </c>
      <c r="AW11" s="21">
        <v>2.2374375618304899E-2</v>
      </c>
      <c r="AX11" s="21">
        <v>4.5014873629457802E-2</v>
      </c>
      <c r="AY11" s="21">
        <v>1.15477447391886E-2</v>
      </c>
      <c r="AZ11" s="21">
        <v>4.88663521433522E-3</v>
      </c>
      <c r="BA11" s="21">
        <v>1.25740902049439E-2</v>
      </c>
      <c r="BB11" s="21">
        <v>2.2931815201424402E-5</v>
      </c>
      <c r="BC11" s="21">
        <v>6.79293498359861E-2</v>
      </c>
      <c r="BD11" s="21">
        <v>3.9011771697783498E-2</v>
      </c>
      <c r="BE11" s="21">
        <v>7.3192585394500007E-2</v>
      </c>
      <c r="BF11" s="21">
        <v>2.43495257544445E-2</v>
      </c>
      <c r="BG11" s="21">
        <v>3.5893631349876103E-2</v>
      </c>
      <c r="BH11" s="21">
        <v>8.2667859396509599E-2</v>
      </c>
      <c r="BI11" s="21">
        <v>1.64351103741756E-2</v>
      </c>
      <c r="BJ11" s="21">
        <v>2.4012799759056201E-2</v>
      </c>
      <c r="BK11" s="21">
        <v>0.39213263392083197</v>
      </c>
      <c r="BL11" s="21">
        <v>4.4808238986150297E-3</v>
      </c>
      <c r="BM11" s="21">
        <v>2.0495133852602002E-2</v>
      </c>
      <c r="BN11" s="21">
        <v>2.9404182603200101E-3</v>
      </c>
      <c r="BO11" s="21">
        <v>0.69160899466727599</v>
      </c>
      <c r="BP11" s="21">
        <v>2.4752274642390599</v>
      </c>
      <c r="BQ11" s="21">
        <v>4.4192975590310896E-3</v>
      </c>
      <c r="BR11" s="21">
        <v>3.26349055696199E-3</v>
      </c>
      <c r="BS11" s="21">
        <v>2.16776109775539E-3</v>
      </c>
      <c r="BT11" s="21">
        <v>1.6424845745990398E-2</v>
      </c>
      <c r="BU11" s="21">
        <v>5.9153774521450396E-3</v>
      </c>
      <c r="BV11" s="21">
        <v>3.0287889098844797E-4</v>
      </c>
      <c r="BW11" s="21">
        <v>1.54925718047498E-2</v>
      </c>
      <c r="BX11" s="21">
        <v>2.55907391065292E-2</v>
      </c>
      <c r="BY11" s="21">
        <v>2.00992291558607E-3</v>
      </c>
      <c r="BZ11" s="21">
        <v>3.9726563838744901E-3</v>
      </c>
      <c r="CA11" s="21">
        <v>0</v>
      </c>
      <c r="CB11" s="21">
        <v>1.0865749062426301E-3</v>
      </c>
      <c r="CC11" s="21">
        <v>1.8429537946915899E-3</v>
      </c>
      <c r="CD11" s="21">
        <v>1.3148527633829699E-3</v>
      </c>
      <c r="CE11" s="21">
        <v>4.0066812940870696E-3</v>
      </c>
      <c r="CF11" s="21">
        <v>1.15260767420637E-2</v>
      </c>
      <c r="CG11" s="21">
        <v>8.5946592248883902E-3</v>
      </c>
      <c r="CH11" s="21">
        <v>6.2956042616799004E-4</v>
      </c>
      <c r="CI11" s="21">
        <v>8.5605285439405501E-4</v>
      </c>
      <c r="CJ11" s="21">
        <v>1.3700447119385699E-3</v>
      </c>
      <c r="CK11" s="21">
        <v>1.4033084576352601E-2</v>
      </c>
      <c r="CL11" s="21">
        <v>4.7787141231287701E-3</v>
      </c>
      <c r="CM11" s="21">
        <v>1.03408475861304E-2</v>
      </c>
      <c r="CN11" s="21">
        <v>3.7708828141039101E-4</v>
      </c>
      <c r="CO11" s="21">
        <v>4.7292132164360699E-3</v>
      </c>
      <c r="CP11" s="21">
        <v>3.3441915031379899E-3</v>
      </c>
      <c r="CQ11" s="21">
        <v>8.7499864266579006E-2</v>
      </c>
      <c r="CR11" s="21">
        <v>2.8840362672107999E-2</v>
      </c>
      <c r="CS11" s="21">
        <v>0.13720865868130799</v>
      </c>
      <c r="CT11" s="21">
        <v>3.3947754816485002E-3</v>
      </c>
      <c r="CU11" s="21">
        <v>1.4044505032410101E-3</v>
      </c>
      <c r="CV11" s="21">
        <v>2.03665209305648E-3</v>
      </c>
      <c r="CW11" s="21">
        <v>3.7858246596502499E-3</v>
      </c>
      <c r="CX11" s="21">
        <v>5.7091410109056497E-3</v>
      </c>
      <c r="CY11" s="21">
        <v>8.9883561101184901E-3</v>
      </c>
      <c r="CZ11" s="21">
        <v>1.14655169792419E-2</v>
      </c>
      <c r="DA11" s="21">
        <v>1.9861377811815299E-3</v>
      </c>
      <c r="DB11" s="21">
        <v>4.1259815153872796E-3</v>
      </c>
      <c r="DC11" s="21">
        <v>0</v>
      </c>
      <c r="DD11" s="22">
        <v>104.5138913941</v>
      </c>
      <c r="DE11" s="21">
        <v>8.4415116486825603</v>
      </c>
      <c r="DF11" s="21">
        <v>1.7587356773492099E-2</v>
      </c>
      <c r="DG11" s="21">
        <v>0.40883898758239701</v>
      </c>
      <c r="DH11" s="21">
        <v>0</v>
      </c>
      <c r="DI11" s="21">
        <v>0.133549455409542</v>
      </c>
      <c r="DJ11" s="22">
        <v>9.0014874484479908</v>
      </c>
      <c r="DK11" s="21">
        <v>9.8447315734052299E-2</v>
      </c>
      <c r="DL11" s="21">
        <v>0</v>
      </c>
      <c r="DM11" s="21">
        <v>-1.0260610562330399</v>
      </c>
      <c r="DN11" s="22">
        <v>-0.92761374049899004</v>
      </c>
      <c r="DO11" s="21">
        <v>29.964911951601799</v>
      </c>
      <c r="DP11" s="5">
        <v>109.929298089905</v>
      </c>
      <c r="DQ11" s="4">
        <v>139.894210041506</v>
      </c>
      <c r="DR11" s="4">
        <v>147.96808374945499</v>
      </c>
      <c r="DS11" s="4">
        <v>252.48197514355601</v>
      </c>
    </row>
    <row r="12" spans="1:123" ht="15.95" customHeight="1">
      <c r="A12" s="30">
        <v>2009</v>
      </c>
      <c r="B12" s="30" t="s">
        <v>242</v>
      </c>
      <c r="C12" s="29" t="s">
        <v>241</v>
      </c>
      <c r="D12" s="27">
        <v>5.1565356137617098E-2</v>
      </c>
      <c r="E12" s="27">
        <v>1.35899677005445E-3</v>
      </c>
      <c r="F12" s="27">
        <v>4.4241685808678799E-3</v>
      </c>
      <c r="G12" s="27">
        <v>1.1475859308396499E-3</v>
      </c>
      <c r="H12" s="27">
        <v>34.875348866167499</v>
      </c>
      <c r="I12" s="27">
        <v>5.5786622910953803E-3</v>
      </c>
      <c r="J12" s="27">
        <v>0</v>
      </c>
      <c r="K12" s="27">
        <v>4.8599555603035301E-3</v>
      </c>
      <c r="L12" s="27">
        <v>0.17863532490237599</v>
      </c>
      <c r="M12" s="27">
        <v>2.8818264192080299E-2</v>
      </c>
      <c r="N12" s="27">
        <v>59.329785542121002</v>
      </c>
      <c r="O12" s="27">
        <v>1.11017395523078E-2</v>
      </c>
      <c r="P12" s="27">
        <v>1.46111681534738E-3</v>
      </c>
      <c r="Q12" s="27">
        <v>1.5735010820970501E-2</v>
      </c>
      <c r="R12" s="27">
        <v>8.4082512158767907E-3</v>
      </c>
      <c r="S12" s="27">
        <v>2.81076180527658E-3</v>
      </c>
      <c r="T12" s="27">
        <v>2.9891598806117001E-2</v>
      </c>
      <c r="U12" s="27">
        <v>2.3081142344943502E-3</v>
      </c>
      <c r="V12" s="27">
        <v>5.2764642997619599E-3</v>
      </c>
      <c r="W12" s="27">
        <v>0</v>
      </c>
      <c r="X12" s="27">
        <v>1.4048796955542699E-2</v>
      </c>
      <c r="Y12" s="27">
        <v>5.2424108916575797E-3</v>
      </c>
      <c r="Z12" s="27">
        <v>1.0372509269911999E-3</v>
      </c>
      <c r="AA12" s="27">
        <v>1.3305048941134099E-2</v>
      </c>
      <c r="AB12" s="27">
        <v>1.8049057565064801E-2</v>
      </c>
      <c r="AC12" s="27">
        <v>6.3601797604541299E-3</v>
      </c>
      <c r="AD12" s="27">
        <v>0.108655813707202</v>
      </c>
      <c r="AE12" s="27">
        <v>1.52358202644062E-3</v>
      </c>
      <c r="AF12" s="27">
        <v>8.4063236444364997E-4</v>
      </c>
      <c r="AG12" s="27">
        <v>3.7066298745507399E-3</v>
      </c>
      <c r="AH12" s="27">
        <v>4.0813775956966602E-3</v>
      </c>
      <c r="AI12" s="27">
        <v>6.3209318950714398E-3</v>
      </c>
      <c r="AJ12" s="27">
        <v>1.5226169176293E-2</v>
      </c>
      <c r="AK12" s="27">
        <v>1.0417729665651699E-2</v>
      </c>
      <c r="AL12" s="27">
        <v>8.11298685535276E-3</v>
      </c>
      <c r="AM12" s="27">
        <v>5.0759495875885704E-3</v>
      </c>
      <c r="AN12" s="27">
        <v>3.45868463934506E-3</v>
      </c>
      <c r="AO12" s="27">
        <v>7.0879210080400198E-2</v>
      </c>
      <c r="AP12" s="27">
        <v>8.2030010645995494E-2</v>
      </c>
      <c r="AQ12" s="27">
        <v>1.75642341660723E-2</v>
      </c>
      <c r="AR12" s="27">
        <v>4.7553268712111199E-2</v>
      </c>
      <c r="AS12" s="27">
        <v>1.35273567246366E-2</v>
      </c>
      <c r="AT12" s="27">
        <v>3.9409440462381401E-2</v>
      </c>
      <c r="AU12" s="27">
        <v>4.5664326887352603E-3</v>
      </c>
      <c r="AV12" s="27">
        <v>1.02765623346014E-2</v>
      </c>
      <c r="AW12" s="27">
        <v>3.4391431805170201E-2</v>
      </c>
      <c r="AX12" s="27">
        <v>7.2355041741079207E-2</v>
      </c>
      <c r="AY12" s="27">
        <v>1.7953723454830501E-2</v>
      </c>
      <c r="AZ12" s="27">
        <v>7.9026604962236895E-3</v>
      </c>
      <c r="BA12" s="27">
        <v>1.9403589026741299E-2</v>
      </c>
      <c r="BB12" s="27">
        <v>3.4611670706768503E-5</v>
      </c>
      <c r="BC12" s="27">
        <v>0.10654872707303301</v>
      </c>
      <c r="BD12" s="27">
        <v>6.03925949269273E-2</v>
      </c>
      <c r="BE12" s="27">
        <v>0.11233936849977801</v>
      </c>
      <c r="BF12" s="27">
        <v>3.7805288479277097E-2</v>
      </c>
      <c r="BG12" s="27">
        <v>6.0095675180068503E-2</v>
      </c>
      <c r="BH12" s="27">
        <v>0.168890082895855</v>
      </c>
      <c r="BI12" s="27">
        <v>2.5697560706171799E-2</v>
      </c>
      <c r="BJ12" s="27">
        <v>3.7777911500757599E-2</v>
      </c>
      <c r="BK12" s="27">
        <v>0.56212406413899996</v>
      </c>
      <c r="BL12" s="27">
        <v>1.05148575592309E-2</v>
      </c>
      <c r="BM12" s="27">
        <v>3.3383722578241598E-2</v>
      </c>
      <c r="BN12" s="27">
        <v>5.3180911871967803E-3</v>
      </c>
      <c r="BO12" s="27">
        <v>0.99428675240304498</v>
      </c>
      <c r="BP12" s="27">
        <v>3.53525337503913</v>
      </c>
      <c r="BQ12" s="27">
        <v>6.8747057673251002E-3</v>
      </c>
      <c r="BR12" s="27">
        <v>5.3232128743345803E-3</v>
      </c>
      <c r="BS12" s="27">
        <v>3.3897804256416901E-3</v>
      </c>
      <c r="BT12" s="27">
        <v>2.7677551130953701E-2</v>
      </c>
      <c r="BU12" s="27">
        <v>9.6486527078581998E-3</v>
      </c>
      <c r="BV12" s="27">
        <v>5.4485415606906403E-4</v>
      </c>
      <c r="BW12" s="27">
        <v>3.4948598376518397E-2</v>
      </c>
      <c r="BX12" s="27">
        <v>5.6346980002559402E-2</v>
      </c>
      <c r="BY12" s="27">
        <v>5.1316360204655903E-3</v>
      </c>
      <c r="BZ12" s="27">
        <v>7.8190456706054307E-3</v>
      </c>
      <c r="CA12" s="27">
        <v>0</v>
      </c>
      <c r="CB12" s="27">
        <v>1.7807687869653701E-3</v>
      </c>
      <c r="CC12" s="27">
        <v>3.7882846032878401E-3</v>
      </c>
      <c r="CD12" s="27">
        <v>2.8814087056543E-3</v>
      </c>
      <c r="CE12" s="27">
        <v>7.9066205231179704E-3</v>
      </c>
      <c r="CF12" s="27">
        <v>2.37215320121303E-2</v>
      </c>
      <c r="CG12" s="27">
        <v>1.3435158877408499E-2</v>
      </c>
      <c r="CH12" s="27">
        <v>1.31928696620497E-3</v>
      </c>
      <c r="CI12" s="27">
        <v>1.73849267769846E-3</v>
      </c>
      <c r="CJ12" s="27">
        <v>2.3215076564505302E-3</v>
      </c>
      <c r="CK12" s="27">
        <v>2.1264260819170801E-2</v>
      </c>
      <c r="CL12" s="27">
        <v>8.6718917161708996E-3</v>
      </c>
      <c r="CM12" s="27">
        <v>1.73822473332313E-2</v>
      </c>
      <c r="CN12" s="27">
        <v>6.2084649818273095E-4</v>
      </c>
      <c r="CO12" s="27">
        <v>8.2694169254675393E-3</v>
      </c>
      <c r="CP12" s="27">
        <v>6.0059986254851197E-3</v>
      </c>
      <c r="CQ12" s="27">
        <v>0.163340671481528</v>
      </c>
      <c r="CR12" s="27">
        <v>5.4208357330221398E-2</v>
      </c>
      <c r="CS12" s="27">
        <v>0.222147067380981</v>
      </c>
      <c r="CT12" s="27">
        <v>7.4072283995408501E-3</v>
      </c>
      <c r="CU12" s="27">
        <v>5.38331205258172E-2</v>
      </c>
      <c r="CV12" s="27">
        <v>3.6589515906587599E-3</v>
      </c>
      <c r="CW12" s="27">
        <v>6.0034960434195098E-3</v>
      </c>
      <c r="CX12" s="27">
        <v>9.8214732459102096E-3</v>
      </c>
      <c r="CY12" s="27">
        <v>1.4507413307414301E-2</v>
      </c>
      <c r="CZ12" s="27">
        <v>1.9139733857626899E-2</v>
      </c>
      <c r="DA12" s="27">
        <v>3.1151391654692401E-3</v>
      </c>
      <c r="DB12" s="27">
        <v>6.6416929377216298E-3</v>
      </c>
      <c r="DC12" s="27">
        <v>0</v>
      </c>
      <c r="DD12" s="28">
        <v>101.81489174393499</v>
      </c>
      <c r="DE12" s="27">
        <v>3.9065399796758098</v>
      </c>
      <c r="DF12" s="27">
        <v>2.6545120650054599E-2</v>
      </c>
      <c r="DG12" s="27">
        <v>0.37926866958564998</v>
      </c>
      <c r="DH12" s="27">
        <v>0</v>
      </c>
      <c r="DI12" s="27">
        <v>0.20157016499139799</v>
      </c>
      <c r="DJ12" s="28">
        <v>4.5139239349029099</v>
      </c>
      <c r="DK12" s="27">
        <v>0.14858946159398001</v>
      </c>
      <c r="DL12" s="27">
        <v>0</v>
      </c>
      <c r="DM12" s="27">
        <v>-1.2012735438940201</v>
      </c>
      <c r="DN12" s="28">
        <v>-1.0526840823000401</v>
      </c>
      <c r="DO12" s="27">
        <v>59.786953634590098</v>
      </c>
      <c r="DP12" s="27">
        <v>130.448595869012</v>
      </c>
      <c r="DQ12" s="28">
        <v>190.23554950360301</v>
      </c>
      <c r="DR12" s="28">
        <v>193.69678935620499</v>
      </c>
      <c r="DS12" s="28">
        <v>295.51168110013998</v>
      </c>
    </row>
    <row r="13" spans="1:123" ht="11.25">
      <c r="A13" s="24">
        <v>2009</v>
      </c>
      <c r="B13" s="24" t="s">
        <v>240</v>
      </c>
      <c r="C13" s="23" t="s">
        <v>239</v>
      </c>
      <c r="D13" s="21">
        <v>0.13508650754892301</v>
      </c>
      <c r="E13" s="21">
        <v>0</v>
      </c>
      <c r="F13" s="21">
        <v>3.8709845405411601E-5</v>
      </c>
      <c r="G13" s="21">
        <v>0</v>
      </c>
      <c r="H13" s="21">
        <v>0</v>
      </c>
      <c r="I13" s="21">
        <v>5.7525797155245897</v>
      </c>
      <c r="J13" s="21">
        <v>0</v>
      </c>
      <c r="K13" s="21">
        <v>6.8956847501298193E-5</v>
      </c>
      <c r="L13" s="21">
        <v>9.0525654897639799E-4</v>
      </c>
      <c r="M13" s="21">
        <v>2.0500681104165201E-4</v>
      </c>
      <c r="N13" s="21">
        <v>4.1292405762664103E-2</v>
      </c>
      <c r="O13" s="21">
        <v>1.4885465821288401E-2</v>
      </c>
      <c r="P13" s="21">
        <v>1.5435448489370401E-5</v>
      </c>
      <c r="Q13" s="21">
        <v>1.92324802883685E-4</v>
      </c>
      <c r="R13" s="21">
        <v>0.22430851645271199</v>
      </c>
      <c r="S13" s="21">
        <v>1.9531424710527202E-2</v>
      </c>
      <c r="T13" s="21">
        <v>1.95997517902079E-3</v>
      </c>
      <c r="U13" s="21">
        <v>6.4046331905105697E-5</v>
      </c>
      <c r="V13" s="21">
        <v>1.3337162537640501E-4</v>
      </c>
      <c r="W13" s="21">
        <v>0</v>
      </c>
      <c r="X13" s="21">
        <v>1.3249844446252E-4</v>
      </c>
      <c r="Y13" s="21">
        <v>2.0345569079467299E-4</v>
      </c>
      <c r="Z13" s="21">
        <v>5.37322283938437E-5</v>
      </c>
      <c r="AA13" s="21">
        <v>3.0146836736642899E-4</v>
      </c>
      <c r="AB13" s="21">
        <v>0.30635865173230098</v>
      </c>
      <c r="AC13" s="21">
        <v>1.8445675410665201E-4</v>
      </c>
      <c r="AD13" s="21">
        <v>1.9279502213688899</v>
      </c>
      <c r="AE13" s="21">
        <v>2.7640011962144901E-5</v>
      </c>
      <c r="AF13" s="21">
        <v>5.3201495082859597E-5</v>
      </c>
      <c r="AG13" s="21">
        <v>6.5489624130553103E-5</v>
      </c>
      <c r="AH13" s="21">
        <v>9.0694520416304006E-2</v>
      </c>
      <c r="AI13" s="21">
        <v>8.4689565010959296E-4</v>
      </c>
      <c r="AJ13" s="21">
        <v>2.2610467278241799E-4</v>
      </c>
      <c r="AK13" s="21">
        <v>0.624070601951349</v>
      </c>
      <c r="AL13" s="21">
        <v>0.141104134741974</v>
      </c>
      <c r="AM13" s="21">
        <v>4.2490558236827798E-5</v>
      </c>
      <c r="AN13" s="21">
        <v>1.3053362853180199E-3</v>
      </c>
      <c r="AO13" s="21">
        <v>0.38994148665331602</v>
      </c>
      <c r="AP13" s="21">
        <v>1.8734679356905001E-3</v>
      </c>
      <c r="AQ13" s="21">
        <v>1.34607621555462E-2</v>
      </c>
      <c r="AR13" s="21">
        <v>9.5352731883637095E-4</v>
      </c>
      <c r="AS13" s="21">
        <v>1.5298891039964399E-3</v>
      </c>
      <c r="AT13" s="21">
        <v>4.32451052011683E-3</v>
      </c>
      <c r="AU13" s="21">
        <v>1.69847912667428E-4</v>
      </c>
      <c r="AV13" s="21">
        <v>4.72298385700188E-4</v>
      </c>
      <c r="AW13" s="21">
        <v>1.3056750827438301E-3</v>
      </c>
      <c r="AX13" s="21">
        <v>177.78128519509201</v>
      </c>
      <c r="AY13" s="21">
        <v>3.4153677679321198E-4</v>
      </c>
      <c r="AZ13" s="21">
        <v>4.2997330823556999E-4</v>
      </c>
      <c r="BA13" s="21">
        <v>3.8268264347617498E-4</v>
      </c>
      <c r="BB13" s="21">
        <v>2.03801128539357E-6</v>
      </c>
      <c r="BC13" s="21">
        <v>4.7905917127216303E-3</v>
      </c>
      <c r="BD13" s="21">
        <v>1.6873863701326801E-3</v>
      </c>
      <c r="BE13" s="21">
        <v>2.9006210844550301E-3</v>
      </c>
      <c r="BF13" s="21">
        <v>3.3978214608419502E-3</v>
      </c>
      <c r="BG13" s="21">
        <v>1.0178072280277801E-2</v>
      </c>
      <c r="BH13" s="21">
        <v>1.26567946821024E-2</v>
      </c>
      <c r="BI13" s="21">
        <v>1.4142101550747601E-3</v>
      </c>
      <c r="BJ13" s="21">
        <v>6.6037135533856097E-3</v>
      </c>
      <c r="BK13" s="21">
        <v>1.8283856912585999E-3</v>
      </c>
      <c r="BL13" s="21">
        <v>8.6874206388972801E-3</v>
      </c>
      <c r="BM13" s="21">
        <v>1.1558700265077101E-2</v>
      </c>
      <c r="BN13" s="21">
        <v>4.3716918549193198E-3</v>
      </c>
      <c r="BO13" s="21">
        <v>3.6529872726990698E-3</v>
      </c>
      <c r="BP13" s="21">
        <v>5.1718414533561104E-3</v>
      </c>
      <c r="BQ13" s="21">
        <v>1.9457650530041001E-4</v>
      </c>
      <c r="BR13" s="21">
        <v>4.4739980187985198E-4</v>
      </c>
      <c r="BS13" s="21">
        <v>2.6800295960660098E-4</v>
      </c>
      <c r="BT13" s="21">
        <v>9.5663205156557695E-3</v>
      </c>
      <c r="BU13" s="21">
        <v>1.12271016627452E-2</v>
      </c>
      <c r="BV13" s="21">
        <v>5.8763897202286305E-4</v>
      </c>
      <c r="BW13" s="21">
        <v>2.4978465902368002E-2</v>
      </c>
      <c r="BX13" s="21">
        <v>1.9160919053791099E-2</v>
      </c>
      <c r="BY13" s="21">
        <v>5.1702445247019399E-3</v>
      </c>
      <c r="BZ13" s="21">
        <v>3.4472987555649202E-3</v>
      </c>
      <c r="CA13" s="21">
        <v>0</v>
      </c>
      <c r="CB13" s="21">
        <v>1.6300902973705499E-3</v>
      </c>
      <c r="CC13" s="21">
        <v>1.5195562462032501E-3</v>
      </c>
      <c r="CD13" s="21">
        <v>1.2661373720601801E-3</v>
      </c>
      <c r="CE13" s="21">
        <v>2.8412001684058499E-3</v>
      </c>
      <c r="CF13" s="21">
        <v>9.1406803160892502E-3</v>
      </c>
      <c r="CG13" s="21">
        <v>8.1716664032735996E-4</v>
      </c>
      <c r="CH13" s="21">
        <v>3.1803808052813801E-4</v>
      </c>
      <c r="CI13" s="21">
        <v>5.3835102370017296E-4</v>
      </c>
      <c r="CJ13" s="21">
        <v>1.7745801834631101E-4</v>
      </c>
      <c r="CK13" s="21">
        <v>1.3915608299970199E-3</v>
      </c>
      <c r="CL13" s="21">
        <v>2.9173006675168901E-3</v>
      </c>
      <c r="CM13" s="21">
        <v>3.5787512248207799E-3</v>
      </c>
      <c r="CN13" s="21">
        <v>1.5079653666689999E-4</v>
      </c>
      <c r="CO13" s="21">
        <v>1.28504804743815E-3</v>
      </c>
      <c r="CP13" s="21">
        <v>1.9439187263603E-3</v>
      </c>
      <c r="CQ13" s="21">
        <v>1.9899622973185298E-2</v>
      </c>
      <c r="CR13" s="21">
        <v>6.8868852068398198E-2</v>
      </c>
      <c r="CS13" s="21">
        <v>6.5643141667469903E-3</v>
      </c>
      <c r="CT13" s="21">
        <v>1.59631085964768E-3</v>
      </c>
      <c r="CU13" s="21">
        <v>1.34782894492879E-4</v>
      </c>
      <c r="CV13" s="21">
        <v>4.2411714883291198E-4</v>
      </c>
      <c r="CW13" s="21">
        <v>5.1195079881143199E-4</v>
      </c>
      <c r="CX13" s="21">
        <v>4.6367692160725302E-4</v>
      </c>
      <c r="CY13" s="21">
        <v>1.11268622244345E-3</v>
      </c>
      <c r="CZ13" s="21">
        <v>8.9405910181452599E-4</v>
      </c>
      <c r="DA13" s="21">
        <v>6.4831216969474703E-4</v>
      </c>
      <c r="DB13" s="21">
        <v>1.7583152718153301E-3</v>
      </c>
      <c r="DC13" s="21">
        <v>0</v>
      </c>
      <c r="DD13" s="22">
        <v>187.76770217207701</v>
      </c>
      <c r="DE13" s="21">
        <v>3.7749724874560302</v>
      </c>
      <c r="DF13" s="21">
        <v>0</v>
      </c>
      <c r="DG13" s="21">
        <v>0.17666868784350301</v>
      </c>
      <c r="DH13" s="21">
        <v>0</v>
      </c>
      <c r="DI13" s="21">
        <v>0</v>
      </c>
      <c r="DJ13" s="22">
        <v>3.95164117529953</v>
      </c>
      <c r="DK13" s="21">
        <v>0.171465605774313</v>
      </c>
      <c r="DL13" s="21">
        <v>0</v>
      </c>
      <c r="DM13" s="21">
        <v>1.9898975453276999</v>
      </c>
      <c r="DN13" s="22">
        <v>2.1613631511020199</v>
      </c>
      <c r="DO13" s="21">
        <v>40.042009920902998</v>
      </c>
      <c r="DP13" s="21">
        <v>0.15312125238182001</v>
      </c>
      <c r="DQ13" s="22">
        <v>40.1951311732848</v>
      </c>
      <c r="DR13" s="22">
        <v>46.308135499686401</v>
      </c>
      <c r="DS13" s="22">
        <v>234.07583767176399</v>
      </c>
    </row>
    <row r="14" spans="1:123" ht="11.25">
      <c r="A14" s="24">
        <v>2009</v>
      </c>
      <c r="B14" s="24" t="s">
        <v>238</v>
      </c>
      <c r="C14" s="23" t="s">
        <v>237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0</v>
      </c>
      <c r="CE14" s="21">
        <v>0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2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2">
        <v>0</v>
      </c>
      <c r="DK14" s="21">
        <v>0</v>
      </c>
      <c r="DL14" s="21">
        <v>0</v>
      </c>
      <c r="DM14" s="21">
        <v>0</v>
      </c>
      <c r="DN14" s="22">
        <v>0</v>
      </c>
      <c r="DO14" s="21">
        <v>0</v>
      </c>
      <c r="DP14" s="21">
        <v>0</v>
      </c>
      <c r="DQ14" s="22">
        <v>0</v>
      </c>
      <c r="DR14" s="22">
        <v>0</v>
      </c>
      <c r="DS14" s="22">
        <v>0</v>
      </c>
    </row>
    <row r="15" spans="1:123" ht="11.25">
      <c r="A15" s="24">
        <v>2009</v>
      </c>
      <c r="B15" s="24" t="s">
        <v>236</v>
      </c>
      <c r="C15" s="23" t="s">
        <v>235</v>
      </c>
      <c r="D15" s="21">
        <v>0.25954300926084301</v>
      </c>
      <c r="E15" s="21">
        <v>1.2566216568579099E-3</v>
      </c>
      <c r="F15" s="21">
        <v>1.0657075638080501E-3</v>
      </c>
      <c r="G15" s="21">
        <v>1.1457754370505601E-2</v>
      </c>
      <c r="H15" s="21">
        <v>4.7677470339760599E-3</v>
      </c>
      <c r="I15" s="21">
        <v>4.0836528840964101E-2</v>
      </c>
      <c r="J15" s="21">
        <v>0</v>
      </c>
      <c r="K15" s="21">
        <v>1.1190146085127499</v>
      </c>
      <c r="L15" s="21">
        <v>0.351431190886558</v>
      </c>
      <c r="M15" s="21">
        <v>0.12948314451384799</v>
      </c>
      <c r="N15" s="21">
        <v>0.306177423892039</v>
      </c>
      <c r="O15" s="21">
        <v>8.5140390597254496E-3</v>
      </c>
      <c r="P15" s="21">
        <v>1.3119551406076299E-2</v>
      </c>
      <c r="Q15" s="21">
        <v>0.44971100846333101</v>
      </c>
      <c r="R15" s="21">
        <v>0.35415479747891998</v>
      </c>
      <c r="S15" s="21">
        <v>3.4683761496257397E-2</v>
      </c>
      <c r="T15" s="21">
        <v>2.39102307875245</v>
      </c>
      <c r="U15" s="21">
        <v>0.164341157717068</v>
      </c>
      <c r="V15" s="21">
        <v>0.35359841597268299</v>
      </c>
      <c r="W15" s="21">
        <v>0</v>
      </c>
      <c r="X15" s="21">
        <v>3.5724264953456001E-3</v>
      </c>
      <c r="Y15" s="21">
        <v>2.9573360896293002E-3</v>
      </c>
      <c r="Z15" s="21">
        <v>4.0211644072885402E-4</v>
      </c>
      <c r="AA15" s="21">
        <v>0.26842029060442801</v>
      </c>
      <c r="AB15" s="21">
        <v>1.5964123575912801</v>
      </c>
      <c r="AC15" s="21">
        <v>4.3847151040881001E-3</v>
      </c>
      <c r="AD15" s="21">
        <v>0.652711889328637</v>
      </c>
      <c r="AE15" s="21">
        <v>0.110261522910271</v>
      </c>
      <c r="AF15" s="21">
        <v>4.56656003157049E-3</v>
      </c>
      <c r="AG15" s="21">
        <v>0.84731606716026397</v>
      </c>
      <c r="AH15" s="21">
        <v>1.9159370538468501</v>
      </c>
      <c r="AI15" s="21">
        <v>3.3875486947266699E-2</v>
      </c>
      <c r="AJ15" s="21">
        <v>0.83083774001246502</v>
      </c>
      <c r="AK15" s="21">
        <v>39.195288443864101</v>
      </c>
      <c r="AL15" s="21">
        <v>20.0008204172223</v>
      </c>
      <c r="AM15" s="21">
        <v>6.6540229655149302E-2</v>
      </c>
      <c r="AN15" s="21">
        <v>0.404909958158024</v>
      </c>
      <c r="AO15" s="21">
        <v>0.23891720580202899</v>
      </c>
      <c r="AP15" s="21">
        <v>5.21654547227983E-2</v>
      </c>
      <c r="AQ15" s="21">
        <v>0.126406976552459</v>
      </c>
      <c r="AR15" s="21">
        <v>2.6917127630089199E-2</v>
      </c>
      <c r="AS15" s="21">
        <v>6.5416632111462397E-2</v>
      </c>
      <c r="AT15" s="21">
        <v>6.6282049741278604E-2</v>
      </c>
      <c r="AU15" s="21">
        <v>4.8531487810506797E-3</v>
      </c>
      <c r="AV15" s="21">
        <v>10.8161071204847</v>
      </c>
      <c r="AW15" s="21">
        <v>3.8463445394249299E-2</v>
      </c>
      <c r="AX15" s="21">
        <v>7.7234168308241105E-2</v>
      </c>
      <c r="AY15" s="21">
        <v>5.2275365264655002E-3</v>
      </c>
      <c r="AZ15" s="21">
        <v>0.23566855730851799</v>
      </c>
      <c r="BA15" s="21">
        <v>0.11558678559378301</v>
      </c>
      <c r="BB15" s="21">
        <v>3.5989873648250198E-4</v>
      </c>
      <c r="BC15" s="21">
        <v>55.228298763171601</v>
      </c>
      <c r="BD15" s="21">
        <v>27.3228451684021</v>
      </c>
      <c r="BE15" s="21">
        <v>59.149780877441003</v>
      </c>
      <c r="BF15" s="21">
        <v>0.26811750798987299</v>
      </c>
      <c r="BG15" s="21">
        <v>4.3462621518114597</v>
      </c>
      <c r="BH15" s="21">
        <v>1.6051877226140401</v>
      </c>
      <c r="BI15" s="21">
        <v>0.450385138254286</v>
      </c>
      <c r="BJ15" s="21">
        <v>0.14349252585998801</v>
      </c>
      <c r="BK15" s="21">
        <v>1.02729216473019E-2</v>
      </c>
      <c r="BL15" s="21">
        <v>3.4903734066758403E-2</v>
      </c>
      <c r="BM15" s="21">
        <v>1.54619537708648</v>
      </c>
      <c r="BN15" s="21">
        <v>1.93960506736695E-2</v>
      </c>
      <c r="BO15" s="21">
        <v>0.35292250262882702</v>
      </c>
      <c r="BP15" s="21">
        <v>1.0956851840809401</v>
      </c>
      <c r="BQ15" s="21">
        <v>3.78813686947788E-3</v>
      </c>
      <c r="BR15" s="21">
        <v>4.1674272117474702E-2</v>
      </c>
      <c r="BS15" s="21">
        <v>1.40992187882322E-2</v>
      </c>
      <c r="BT15" s="21">
        <v>4.1493521521092397E-2</v>
      </c>
      <c r="BU15" s="21">
        <v>7.1212033915784206E-2</v>
      </c>
      <c r="BV15" s="21">
        <v>4.9232588883155503E-3</v>
      </c>
      <c r="BW15" s="21">
        <v>0.19556602868449099</v>
      </c>
      <c r="BX15" s="21">
        <v>0.14858344701340501</v>
      </c>
      <c r="BY15" s="21">
        <v>1.99945255545722E-2</v>
      </c>
      <c r="BZ15" s="21">
        <v>2.9422877232870001E-2</v>
      </c>
      <c r="CA15" s="21">
        <v>0</v>
      </c>
      <c r="CB15" s="21">
        <v>1.2576479255824599E-2</v>
      </c>
      <c r="CC15" s="21">
        <v>2.75052113070644E-2</v>
      </c>
      <c r="CD15" s="21">
        <v>1.6601390509036602E-2</v>
      </c>
      <c r="CE15" s="21">
        <v>6.9538352283802299E-2</v>
      </c>
      <c r="CF15" s="21">
        <v>0.19864397114872701</v>
      </c>
      <c r="CG15" s="21">
        <v>3.8360553982854602E-2</v>
      </c>
      <c r="CH15" s="21">
        <v>3.2343655403169599E-3</v>
      </c>
      <c r="CI15" s="21">
        <v>6.7306591204880195E-2</v>
      </c>
      <c r="CJ15" s="21">
        <v>6.8529367275537304E-3</v>
      </c>
      <c r="CK15" s="21">
        <v>8.0425198053131697E-2</v>
      </c>
      <c r="CL15" s="21">
        <v>8.4596112569489804E-2</v>
      </c>
      <c r="CM15" s="21">
        <v>2.0516434237574899</v>
      </c>
      <c r="CN15" s="21">
        <v>1.7927335988911601E-2</v>
      </c>
      <c r="CO15" s="21">
        <v>0.87057160260670996</v>
      </c>
      <c r="CP15" s="21">
        <v>6.8149343177143107E-2</v>
      </c>
      <c r="CQ15" s="21">
        <v>0.57766981127238703</v>
      </c>
      <c r="CR15" s="21">
        <v>0.363816555395511</v>
      </c>
      <c r="CS15" s="21">
        <v>0.28767723038099802</v>
      </c>
      <c r="CT15" s="21">
        <v>4.9268598988841401E-2</v>
      </c>
      <c r="CU15" s="21">
        <v>1.16948414421774E-2</v>
      </c>
      <c r="CV15" s="21">
        <v>4.5653885741635702E-2</v>
      </c>
      <c r="CW15" s="21">
        <v>1.6140210752007299E-2</v>
      </c>
      <c r="CX15" s="21">
        <v>4.4492693832855298E-2</v>
      </c>
      <c r="CY15" s="21">
        <v>0.108597707532535</v>
      </c>
      <c r="CZ15" s="21">
        <v>0.55608191086841896</v>
      </c>
      <c r="DA15" s="21">
        <v>1.35989418519816E-2</v>
      </c>
      <c r="DB15" s="21">
        <v>0.15135536190913401</v>
      </c>
      <c r="DC15" s="21">
        <v>0</v>
      </c>
      <c r="DD15" s="22">
        <v>241.78748383043001</v>
      </c>
      <c r="DE15" s="21">
        <v>6.5101659508791103</v>
      </c>
      <c r="DF15" s="21">
        <v>5.5731542437149999E-3</v>
      </c>
      <c r="DG15" s="21">
        <v>0.20956151774041401</v>
      </c>
      <c r="DH15" s="21">
        <v>0</v>
      </c>
      <c r="DI15" s="21">
        <v>0</v>
      </c>
      <c r="DJ15" s="22">
        <v>6.7253006228632399</v>
      </c>
      <c r="DK15" s="21">
        <v>0.34045571188736001</v>
      </c>
      <c r="DL15" s="21">
        <v>0</v>
      </c>
      <c r="DM15" s="21">
        <v>-11.4563134272328</v>
      </c>
      <c r="DN15" s="22">
        <v>-11.115857715345401</v>
      </c>
      <c r="DO15" s="21">
        <v>52.8821720754271</v>
      </c>
      <c r="DP15" s="21">
        <v>68.664884322040706</v>
      </c>
      <c r="DQ15" s="22">
        <v>121.547056397468</v>
      </c>
      <c r="DR15" s="22">
        <v>117.156499304986</v>
      </c>
      <c r="DS15" s="22">
        <v>358.94398313541598</v>
      </c>
    </row>
    <row r="16" spans="1:123" ht="15.95" customHeight="1">
      <c r="A16" s="30">
        <v>2009</v>
      </c>
      <c r="B16" s="30" t="s">
        <v>234</v>
      </c>
      <c r="C16" s="29" t="s">
        <v>233</v>
      </c>
      <c r="D16" s="27">
        <v>2.5307513700443298</v>
      </c>
      <c r="E16" s="27">
        <v>0.23078627764948301</v>
      </c>
      <c r="F16" s="27">
        <v>0.14915798634406999</v>
      </c>
      <c r="G16" s="27">
        <v>5.7843275872308898E-2</v>
      </c>
      <c r="H16" s="27">
        <v>0.34415002600060401</v>
      </c>
      <c r="I16" s="27">
        <v>0.34926680150175798</v>
      </c>
      <c r="J16" s="27">
        <v>0</v>
      </c>
      <c r="K16" s="27">
        <v>1.2776546666355999</v>
      </c>
      <c r="L16" s="27">
        <v>228.77222505715901</v>
      </c>
      <c r="M16" s="27">
        <v>1.1533769449028299</v>
      </c>
      <c r="N16" s="27">
        <v>1.4004436925997801</v>
      </c>
      <c r="O16" s="27">
        <v>0.55470321491956098</v>
      </c>
      <c r="P16" s="27">
        <v>7.8531673313853398E-2</v>
      </c>
      <c r="Q16" s="27">
        <v>1.1117962363459899</v>
      </c>
      <c r="R16" s="27">
        <v>0.33082521547322302</v>
      </c>
      <c r="S16" s="27">
        <v>0.24842673372676499</v>
      </c>
      <c r="T16" s="27">
        <v>2.0235053559219001</v>
      </c>
      <c r="U16" s="27">
        <v>8.9482014353838901E-2</v>
      </c>
      <c r="V16" s="27">
        <v>0.31311096362493601</v>
      </c>
      <c r="W16" s="27">
        <v>0</v>
      </c>
      <c r="X16" s="27">
        <v>0.48325849407815802</v>
      </c>
      <c r="Y16" s="27">
        <v>0.45817040707025403</v>
      </c>
      <c r="Z16" s="27">
        <v>5.1621496526044697E-2</v>
      </c>
      <c r="AA16" s="27">
        <v>1.10366074336816</v>
      </c>
      <c r="AB16" s="27">
        <v>1.2580229645129399</v>
      </c>
      <c r="AC16" s="27">
        <v>0.399508388235229</v>
      </c>
      <c r="AD16" s="27">
        <v>237.90461858587199</v>
      </c>
      <c r="AE16" s="27">
        <v>7.4134875048554705E-2</v>
      </c>
      <c r="AF16" s="27">
        <v>8.2522467220944806E-2</v>
      </c>
      <c r="AG16" s="27">
        <v>0.22219231930507599</v>
      </c>
      <c r="AH16" s="27">
        <v>0.13939371671079301</v>
      </c>
      <c r="AI16" s="27">
        <v>0.28675070634247102</v>
      </c>
      <c r="AJ16" s="27">
        <v>0.61247951734867601</v>
      </c>
      <c r="AK16" s="27">
        <v>0.89797647341963505</v>
      </c>
      <c r="AL16" s="27">
        <v>0.46699708311619598</v>
      </c>
      <c r="AM16" s="27">
        <v>0.152323875991726</v>
      </c>
      <c r="AN16" s="27">
        <v>8.4393248211961799E-2</v>
      </c>
      <c r="AO16" s="27">
        <v>2.6012992070416501</v>
      </c>
      <c r="AP16" s="27">
        <v>3.0081827705795798</v>
      </c>
      <c r="AQ16" s="27">
        <v>0.59102312570243798</v>
      </c>
      <c r="AR16" s="27">
        <v>1.4728805602533199</v>
      </c>
      <c r="AS16" s="27">
        <v>0.311808480039724</v>
      </c>
      <c r="AT16" s="27">
        <v>2.1489210590928098</v>
      </c>
      <c r="AU16" s="27">
        <v>0.38186616651835298</v>
      </c>
      <c r="AV16" s="27">
        <v>0.406866322019104</v>
      </c>
      <c r="AW16" s="27">
        <v>1.22412939350182</v>
      </c>
      <c r="AX16" s="27">
        <v>2.5513093178088302</v>
      </c>
      <c r="AY16" s="27">
        <v>0.39245354086530299</v>
      </c>
      <c r="AZ16" s="27">
        <v>0.351374597309839</v>
      </c>
      <c r="BA16" s="27">
        <v>1.6843304282353</v>
      </c>
      <c r="BB16" s="27">
        <v>1.32859580493904E-3</v>
      </c>
      <c r="BC16" s="27">
        <v>11.01345140381</v>
      </c>
      <c r="BD16" s="27">
        <v>5.2159768527867802</v>
      </c>
      <c r="BE16" s="27">
        <v>7.2871022395552396</v>
      </c>
      <c r="BF16" s="27">
        <v>3.1531283746674501</v>
      </c>
      <c r="BG16" s="27">
        <v>19.466603900539301</v>
      </c>
      <c r="BH16" s="27">
        <v>6.3536024471161401</v>
      </c>
      <c r="BI16" s="27">
        <v>0.84118558505423602</v>
      </c>
      <c r="BJ16" s="27">
        <v>2.6663369072118499</v>
      </c>
      <c r="BK16" s="27">
        <v>0.18534715938749199</v>
      </c>
      <c r="BL16" s="27">
        <v>0.27646635104981199</v>
      </c>
      <c r="BM16" s="27">
        <v>2.6783030386242199</v>
      </c>
      <c r="BN16" s="27">
        <v>0.717855501752798</v>
      </c>
      <c r="BO16" s="27">
        <v>1.31475869706316</v>
      </c>
      <c r="BP16" s="27">
        <v>2.0830694247997199</v>
      </c>
      <c r="BQ16" s="27">
        <v>0.33468429166038099</v>
      </c>
      <c r="BR16" s="27">
        <v>0.17078945403169399</v>
      </c>
      <c r="BS16" s="27">
        <v>5.2997563142306997E-2</v>
      </c>
      <c r="BT16" s="27">
        <v>1.23321433523506</v>
      </c>
      <c r="BU16" s="27">
        <v>1.4727828533498799</v>
      </c>
      <c r="BV16" s="27">
        <v>9.3566882132272294E-2</v>
      </c>
      <c r="BW16" s="27">
        <v>2.6864731168276101</v>
      </c>
      <c r="BX16" s="27">
        <v>3.97062568773682</v>
      </c>
      <c r="BY16" s="27">
        <v>0.221233932109239</v>
      </c>
      <c r="BZ16" s="27">
        <v>2.3217597836572699</v>
      </c>
      <c r="CA16" s="27">
        <v>0</v>
      </c>
      <c r="CB16" s="27">
        <v>1.09664775397018</v>
      </c>
      <c r="CC16" s="27">
        <v>0.42823886068696598</v>
      </c>
      <c r="CD16" s="27">
        <v>0.43298248114219601</v>
      </c>
      <c r="CE16" s="27">
        <v>1.1529775803959199</v>
      </c>
      <c r="CF16" s="27">
        <v>13.6626122398613</v>
      </c>
      <c r="CG16" s="27">
        <v>0.30881193767376802</v>
      </c>
      <c r="CH16" s="27">
        <v>0.15148901298887299</v>
      </c>
      <c r="CI16" s="27">
        <v>0.61794064038406005</v>
      </c>
      <c r="CJ16" s="27">
        <v>0.10621665381749799</v>
      </c>
      <c r="CK16" s="27">
        <v>1.83386469275108</v>
      </c>
      <c r="CL16" s="27">
        <v>1.5980481463779601</v>
      </c>
      <c r="CM16" s="27">
        <v>1.01094619512096</v>
      </c>
      <c r="CN16" s="27">
        <v>0.107329440458985</v>
      </c>
      <c r="CO16" s="27">
        <v>0.95882761949273299</v>
      </c>
      <c r="CP16" s="27">
        <v>0.93368364404447202</v>
      </c>
      <c r="CQ16" s="27">
        <v>6.3646333241878299</v>
      </c>
      <c r="CR16" s="27">
        <v>3.3899816701310201</v>
      </c>
      <c r="CS16" s="27">
        <v>8.9001226264086899</v>
      </c>
      <c r="CT16" s="27">
        <v>0.37832905058675897</v>
      </c>
      <c r="CU16" s="27">
        <v>0.65536426526244995</v>
      </c>
      <c r="CV16" s="27">
        <v>0.15029027795267999</v>
      </c>
      <c r="CW16" s="27">
        <v>0.104162515791122</v>
      </c>
      <c r="CX16" s="27">
        <v>0.22233075957540199</v>
      </c>
      <c r="CY16" s="27">
        <v>0.643418769645552</v>
      </c>
      <c r="CZ16" s="27">
        <v>0.28930555156767301</v>
      </c>
      <c r="DA16" s="27">
        <v>0.157843544830298</v>
      </c>
      <c r="DB16" s="27">
        <v>0.34949479527074201</v>
      </c>
      <c r="DC16" s="27">
        <v>0</v>
      </c>
      <c r="DD16" s="28">
        <v>624.63904626722001</v>
      </c>
      <c r="DE16" s="27">
        <v>79.764056106307805</v>
      </c>
      <c r="DF16" s="27">
        <v>2.2136513338813502E-2</v>
      </c>
      <c r="DG16" s="27">
        <v>4.9381463223686302</v>
      </c>
      <c r="DH16" s="27">
        <v>0</v>
      </c>
      <c r="DI16" s="27">
        <v>0</v>
      </c>
      <c r="DJ16" s="28">
        <v>84.724338942015194</v>
      </c>
      <c r="DK16" s="27">
        <v>51.468828519840102</v>
      </c>
      <c r="DL16" s="27">
        <v>0</v>
      </c>
      <c r="DM16" s="27">
        <v>-6.2805845040266801</v>
      </c>
      <c r="DN16" s="28">
        <v>45.188244015813403</v>
      </c>
      <c r="DO16" s="27">
        <v>4446.97746559589</v>
      </c>
      <c r="DP16" s="27">
        <v>525.87343909167203</v>
      </c>
      <c r="DQ16" s="28">
        <v>4972.8509046875597</v>
      </c>
      <c r="DR16" s="28">
        <v>5102.7634876453903</v>
      </c>
      <c r="DS16" s="28">
        <v>5727.4025339126101</v>
      </c>
    </row>
    <row r="17" spans="1:123" ht="11.25">
      <c r="A17" s="24">
        <v>2009</v>
      </c>
      <c r="B17" s="24" t="s">
        <v>232</v>
      </c>
      <c r="C17" s="23" t="s">
        <v>231</v>
      </c>
      <c r="D17" s="21">
        <v>1.8376283615411E-2</v>
      </c>
      <c r="E17" s="21">
        <v>2.8506984539278198E-3</v>
      </c>
      <c r="F17" s="21">
        <v>7.9616477166614699E-2</v>
      </c>
      <c r="G17" s="21">
        <v>1.34729318218145</v>
      </c>
      <c r="H17" s="21">
        <v>0.28747167941746699</v>
      </c>
      <c r="I17" s="21">
        <v>2.77077769176968E-3</v>
      </c>
      <c r="J17" s="21">
        <v>0</v>
      </c>
      <c r="K17" s="21">
        <v>3.3661403840716697E-2</v>
      </c>
      <c r="L17" s="21">
        <v>7.3047557434676003E-2</v>
      </c>
      <c r="M17" s="21">
        <v>165.55071652229501</v>
      </c>
      <c r="N17" s="21">
        <v>0</v>
      </c>
      <c r="O17" s="21">
        <v>1.5184251510872801E-4</v>
      </c>
      <c r="P17" s="21">
        <v>0</v>
      </c>
      <c r="Q17" s="21">
        <v>0</v>
      </c>
      <c r="R17" s="21">
        <v>18.7045457150722</v>
      </c>
      <c r="S17" s="21">
        <v>5.02043456232244</v>
      </c>
      <c r="T17" s="21">
        <v>0</v>
      </c>
      <c r="U17" s="21">
        <v>0</v>
      </c>
      <c r="V17" s="21">
        <v>0</v>
      </c>
      <c r="W17" s="21">
        <v>0</v>
      </c>
      <c r="X17" s="21">
        <v>2.1950224468479201E-2</v>
      </c>
      <c r="Y17" s="21">
        <v>7.1595226400888098E-3</v>
      </c>
      <c r="Z17" s="21">
        <v>5.7392347442015597</v>
      </c>
      <c r="AA17" s="21">
        <v>2.67035533175141E-2</v>
      </c>
      <c r="AB17" s="21">
        <v>4.7112344085894096E-3</v>
      </c>
      <c r="AC17" s="21">
        <v>5.3359316377711999E-3</v>
      </c>
      <c r="AD17" s="21">
        <v>1.1496452779325099</v>
      </c>
      <c r="AE17" s="21">
        <v>5.7967487912186002E-3</v>
      </c>
      <c r="AF17" s="21">
        <v>2.0069636389529501E-3</v>
      </c>
      <c r="AG17" s="21">
        <v>1.14661798643332E-2</v>
      </c>
      <c r="AH17" s="21">
        <v>3.14615669912695E-4</v>
      </c>
      <c r="AI17" s="21">
        <v>0.114773937939082</v>
      </c>
      <c r="AJ17" s="21">
        <v>1.7712944665144201E-2</v>
      </c>
      <c r="AK17" s="21">
        <v>0</v>
      </c>
      <c r="AL17" s="21">
        <v>0.192187665279443</v>
      </c>
      <c r="AM17" s="21">
        <v>0</v>
      </c>
      <c r="AN17" s="21">
        <v>2.0737630588815601E-4</v>
      </c>
      <c r="AO17" s="21">
        <v>7.5410951766937004E-2</v>
      </c>
      <c r="AP17" s="21">
        <v>2.8914695610270099E-2</v>
      </c>
      <c r="AQ17" s="21">
        <v>5.5966324661006397E-3</v>
      </c>
      <c r="AR17" s="21">
        <v>5.3275392211422003E-2</v>
      </c>
      <c r="AS17" s="21">
        <v>6.8728992896357598E-4</v>
      </c>
      <c r="AT17" s="21">
        <v>8.8400176336937992E-3</v>
      </c>
      <c r="AU17" s="21">
        <v>1.89157217618327E-3</v>
      </c>
      <c r="AV17" s="21">
        <v>8.0835821720492401E-3</v>
      </c>
      <c r="AW17" s="21">
        <v>3.0560816513941401E-2</v>
      </c>
      <c r="AX17" s="21">
        <v>0</v>
      </c>
      <c r="AY17" s="21">
        <v>2.8605173769255601E-2</v>
      </c>
      <c r="AZ17" s="21">
        <v>0.17651415564221801</v>
      </c>
      <c r="BA17" s="21">
        <v>0.25072599537815998</v>
      </c>
      <c r="BB17" s="21">
        <v>7.2788696471675198E-6</v>
      </c>
      <c r="BC17" s="21">
        <v>0</v>
      </c>
      <c r="BD17" s="21">
        <v>8.5390033652972697E-3</v>
      </c>
      <c r="BE17" s="21">
        <v>5.9730197094028999E-2</v>
      </c>
      <c r="BF17" s="21">
        <v>0.26291502315840898</v>
      </c>
      <c r="BG17" s="21">
        <v>2.7113772489071</v>
      </c>
      <c r="BH17" s="21">
        <v>18.275242266719399</v>
      </c>
      <c r="BI17" s="21">
        <v>0.119536340184083</v>
      </c>
      <c r="BJ17" s="21">
        <v>0.31109306366251499</v>
      </c>
      <c r="BK17" s="21">
        <v>8.7254835765092603E-2</v>
      </c>
      <c r="BL17" s="21">
        <v>0.121032366877119</v>
      </c>
      <c r="BM17" s="21">
        <v>0.18899763881888601</v>
      </c>
      <c r="BN17" s="21">
        <v>8.0610220039172106E-2</v>
      </c>
      <c r="BO17" s="21">
        <v>21.392695670999899</v>
      </c>
      <c r="BP17" s="21">
        <v>32.835279975177201</v>
      </c>
      <c r="BQ17" s="21">
        <v>3.2141814995066499E-2</v>
      </c>
      <c r="BR17" s="21">
        <v>2.0641416858710699E-2</v>
      </c>
      <c r="BS17" s="21">
        <v>0</v>
      </c>
      <c r="BT17" s="21">
        <v>5.33955906512475E-2</v>
      </c>
      <c r="BU17" s="21">
        <v>7.5527831618239796E-2</v>
      </c>
      <c r="BV17" s="21">
        <v>5.5569868003112199E-3</v>
      </c>
      <c r="BW17" s="21">
        <v>1.28250156254255</v>
      </c>
      <c r="BX17" s="21">
        <v>0.48709454406491298</v>
      </c>
      <c r="BY17" s="21">
        <v>0</v>
      </c>
      <c r="BZ17" s="21">
        <v>2.46239475145273E-3</v>
      </c>
      <c r="CA17" s="21">
        <v>0</v>
      </c>
      <c r="CB17" s="21">
        <v>5.5857654217003605E-4</v>
      </c>
      <c r="CC17" s="21">
        <v>5.8549776949327698E-2</v>
      </c>
      <c r="CD17" s="21">
        <v>7.0686732959312396E-2</v>
      </c>
      <c r="CE17" s="21">
        <v>2.78094536401217E-2</v>
      </c>
      <c r="CF17" s="21">
        <v>0.74616508056983</v>
      </c>
      <c r="CG17" s="21">
        <v>0.113109121629409</v>
      </c>
      <c r="CH17" s="21">
        <v>2.71188191266503E-2</v>
      </c>
      <c r="CI17" s="21">
        <v>0</v>
      </c>
      <c r="CJ17" s="21">
        <v>2.3211406042531201E-2</v>
      </c>
      <c r="CK17" s="21">
        <v>3.38347577803252E-2</v>
      </c>
      <c r="CL17" s="21">
        <v>8.2960441800115706E-2</v>
      </c>
      <c r="CM17" s="21">
        <v>0.101232831117962</v>
      </c>
      <c r="CN17" s="21">
        <v>3.9226441486569603E-3</v>
      </c>
      <c r="CO17" s="21">
        <v>0.33055507755972102</v>
      </c>
      <c r="CP17" s="21">
        <v>9.4787128472136203E-2</v>
      </c>
      <c r="CQ17" s="21">
        <v>5.3984021523836097</v>
      </c>
      <c r="CR17" s="21">
        <v>4.7134634718495798</v>
      </c>
      <c r="CS17" s="21">
        <v>11.754247431354701</v>
      </c>
      <c r="CT17" s="21">
        <v>0.59805449619129203</v>
      </c>
      <c r="CU17" s="21">
        <v>0.51672830580106899</v>
      </c>
      <c r="CV17" s="21">
        <v>1.11596500546149E-2</v>
      </c>
      <c r="CW17" s="21">
        <v>0.12870442310251601</v>
      </c>
      <c r="CX17" s="21">
        <v>0</v>
      </c>
      <c r="CY17" s="21">
        <v>2.2164941141298402</v>
      </c>
      <c r="CZ17" s="21">
        <v>0.15223811494077799</v>
      </c>
      <c r="DA17" s="21">
        <v>0.28361464754926402</v>
      </c>
      <c r="DB17" s="21">
        <v>2.4472151054827401E-2</v>
      </c>
      <c r="DC17" s="21">
        <v>0</v>
      </c>
      <c r="DD17" s="22">
        <v>305.01496397670797</v>
      </c>
      <c r="DE17" s="21">
        <v>422.29754986467799</v>
      </c>
      <c r="DF17" s="21">
        <v>0</v>
      </c>
      <c r="DG17" s="21">
        <v>3.78073792306553</v>
      </c>
      <c r="DH17" s="21">
        <v>0</v>
      </c>
      <c r="DI17" s="21">
        <v>0</v>
      </c>
      <c r="DJ17" s="22">
        <v>426.07828778774399</v>
      </c>
      <c r="DK17" s="21">
        <v>0</v>
      </c>
      <c r="DL17" s="21">
        <v>0</v>
      </c>
      <c r="DM17" s="21">
        <v>0.51855031578256106</v>
      </c>
      <c r="DN17" s="22">
        <v>0.51855031578256106</v>
      </c>
      <c r="DO17" s="21">
        <v>423.41061000203001</v>
      </c>
      <c r="DP17" s="21">
        <v>61.427635454923198</v>
      </c>
      <c r="DQ17" s="22">
        <v>484.83824545695302</v>
      </c>
      <c r="DR17" s="22">
        <v>911.43508356048005</v>
      </c>
      <c r="DS17" s="22">
        <v>1216.4500475371899</v>
      </c>
    </row>
    <row r="18" spans="1:123" ht="11.25">
      <c r="A18" s="24">
        <v>2009</v>
      </c>
      <c r="B18" s="24" t="s">
        <v>230</v>
      </c>
      <c r="C18" s="23" t="s">
        <v>229</v>
      </c>
      <c r="D18" s="21">
        <v>1.6925962383202799</v>
      </c>
      <c r="E18" s="21">
        <v>1.7503232776823799E-3</v>
      </c>
      <c r="F18" s="21">
        <v>7.9241751631246198E-4</v>
      </c>
      <c r="G18" s="21">
        <v>0</v>
      </c>
      <c r="H18" s="21">
        <v>0</v>
      </c>
      <c r="I18" s="21">
        <v>6.7425667495469499E-3</v>
      </c>
      <c r="J18" s="21">
        <v>0</v>
      </c>
      <c r="K18" s="21">
        <v>6.0802883206315501E-2</v>
      </c>
      <c r="L18" s="21">
        <v>1.2578001777948</v>
      </c>
      <c r="M18" s="21">
        <v>0.77518054521517399</v>
      </c>
      <c r="N18" s="21">
        <v>69.0383337081132</v>
      </c>
      <c r="O18" s="21">
        <v>8.7704024039659698E-2</v>
      </c>
      <c r="P18" s="21">
        <v>0.75143286020135203</v>
      </c>
      <c r="Q18" s="21">
        <v>10.851342445054801</v>
      </c>
      <c r="R18" s="21">
        <v>1.01198539132675</v>
      </c>
      <c r="S18" s="21">
        <v>1.8704849200783999</v>
      </c>
      <c r="T18" s="21">
        <v>5.2962348653190903</v>
      </c>
      <c r="U18" s="21">
        <v>0</v>
      </c>
      <c r="V18" s="21">
        <v>0.62944299962692896</v>
      </c>
      <c r="W18" s="21">
        <v>0</v>
      </c>
      <c r="X18" s="21">
        <v>2.0830856156415299E-2</v>
      </c>
      <c r="Y18" s="21">
        <v>5.7177841290567601E-3</v>
      </c>
      <c r="Z18" s="21">
        <v>0</v>
      </c>
      <c r="AA18" s="21">
        <v>4.0052549313024897E-2</v>
      </c>
      <c r="AB18" s="21">
        <v>1.1219566072732E-2</v>
      </c>
      <c r="AC18" s="21">
        <v>1.28848268864668E-2</v>
      </c>
      <c r="AD18" s="21">
        <v>1.2867158646555199</v>
      </c>
      <c r="AE18" s="21">
        <v>5.8202237494769798E-3</v>
      </c>
      <c r="AF18" s="21">
        <v>1.9745135835824001E-3</v>
      </c>
      <c r="AG18" s="21">
        <v>1.7610178614177002E-2</v>
      </c>
      <c r="AH18" s="21">
        <v>8.0238357398166303E-4</v>
      </c>
      <c r="AI18" s="21">
        <v>8.6712372393376702E-2</v>
      </c>
      <c r="AJ18" s="21">
        <v>3.0732301599322599E-2</v>
      </c>
      <c r="AK18" s="21">
        <v>9.4400170163315802E-4</v>
      </c>
      <c r="AL18" s="21">
        <v>0.12554493319867099</v>
      </c>
      <c r="AM18" s="21">
        <v>8.0354342454904502E-3</v>
      </c>
      <c r="AN18" s="21">
        <v>2.95220868455767E-4</v>
      </c>
      <c r="AO18" s="21">
        <v>0.10552631767378801</v>
      </c>
      <c r="AP18" s="21">
        <v>0.54161421539380605</v>
      </c>
      <c r="AQ18" s="21">
        <v>9.4207156014797008E-3</v>
      </c>
      <c r="AR18" s="21">
        <v>6.7242612126789905E-2</v>
      </c>
      <c r="AS18" s="21">
        <v>1.4049017884787899E-3</v>
      </c>
      <c r="AT18" s="21">
        <v>2.7000081642743302E-2</v>
      </c>
      <c r="AU18" s="21">
        <v>4.53552223460025E-3</v>
      </c>
      <c r="AV18" s="21">
        <v>9.3880288995620495E-3</v>
      </c>
      <c r="AW18" s="21">
        <v>3.8518994261637303E-2</v>
      </c>
      <c r="AX18" s="21">
        <v>0</v>
      </c>
      <c r="AY18" s="21">
        <v>4.1299794513527298E-2</v>
      </c>
      <c r="AZ18" s="21">
        <v>2.55011693086644E-2</v>
      </c>
      <c r="BA18" s="21">
        <v>0.19950721022342599</v>
      </c>
      <c r="BB18" s="21">
        <v>2.7829319328040699E-5</v>
      </c>
      <c r="BC18" s="21">
        <v>5.6618422941899497E-2</v>
      </c>
      <c r="BD18" s="21">
        <v>9.9218848105158006E-2</v>
      </c>
      <c r="BE18" s="21">
        <v>0.191978978128861</v>
      </c>
      <c r="BF18" s="21">
        <v>0.47533559216957999</v>
      </c>
      <c r="BG18" s="21">
        <v>6.6507990130038701</v>
      </c>
      <c r="BH18" s="21">
        <v>26.543687921759201</v>
      </c>
      <c r="BI18" s="21">
        <v>0.26067047725597098</v>
      </c>
      <c r="BJ18" s="21">
        <v>0.71246638891936798</v>
      </c>
      <c r="BK18" s="21">
        <v>0.37509084214993899</v>
      </c>
      <c r="BL18" s="21">
        <v>0.36546526338589003</v>
      </c>
      <c r="BM18" s="21">
        <v>1.22749496096296</v>
      </c>
      <c r="BN18" s="21">
        <v>0.140149857035443</v>
      </c>
      <c r="BO18" s="21">
        <v>24.427644771405401</v>
      </c>
      <c r="BP18" s="21">
        <v>28.259928293179701</v>
      </c>
      <c r="BQ18" s="21">
        <v>8.6641686972486601E-2</v>
      </c>
      <c r="BR18" s="21">
        <v>6.0738308937685601E-2</v>
      </c>
      <c r="BS18" s="21">
        <v>4.2656790311671598E-2</v>
      </c>
      <c r="BT18" s="21">
        <v>0.16191747051505101</v>
      </c>
      <c r="BU18" s="21">
        <v>0.14683729240853699</v>
      </c>
      <c r="BV18" s="21">
        <v>1.29283493390192E-2</v>
      </c>
      <c r="BW18" s="21">
        <v>1.2021239758220299</v>
      </c>
      <c r="BX18" s="21">
        <v>0.83684794374669202</v>
      </c>
      <c r="BY18" s="21">
        <v>0</v>
      </c>
      <c r="BZ18" s="21">
        <v>1.1985352802978501E-2</v>
      </c>
      <c r="CA18" s="21">
        <v>0</v>
      </c>
      <c r="CB18" s="21">
        <v>2.8649742454384701E-3</v>
      </c>
      <c r="CC18" s="21">
        <v>0.219254622400159</v>
      </c>
      <c r="CD18" s="21">
        <v>2.0668780939878301E-2</v>
      </c>
      <c r="CE18" s="21">
        <v>0.64257936752078904</v>
      </c>
      <c r="CF18" s="21">
        <v>0.97339699723605999</v>
      </c>
      <c r="CG18" s="21">
        <v>0.337248955324573</v>
      </c>
      <c r="CH18" s="21">
        <v>9.6544691414469003E-2</v>
      </c>
      <c r="CI18" s="21">
        <v>0.107460670901923</v>
      </c>
      <c r="CJ18" s="21">
        <v>0.19915342369637301</v>
      </c>
      <c r="CK18" s="21">
        <v>7.1087666452481907E-2</v>
      </c>
      <c r="CL18" s="21">
        <v>0.21390345851069101</v>
      </c>
      <c r="CM18" s="21">
        <v>0.86069445709551196</v>
      </c>
      <c r="CN18" s="21">
        <v>1.37938695173376E-2</v>
      </c>
      <c r="CO18" s="21">
        <v>1.11439657458437</v>
      </c>
      <c r="CP18" s="21">
        <v>0.35426556038365697</v>
      </c>
      <c r="CQ18" s="21">
        <v>2.6968080321569001</v>
      </c>
      <c r="CR18" s="21">
        <v>4.09578587352628</v>
      </c>
      <c r="CS18" s="21">
        <v>5.6255373591647402</v>
      </c>
      <c r="CT18" s="21">
        <v>0.52701424446558598</v>
      </c>
      <c r="CU18" s="21">
        <v>0.428385710804778</v>
      </c>
      <c r="CV18" s="21">
        <v>0.13753847163664601</v>
      </c>
      <c r="CW18" s="21">
        <v>7.4395127088689894E-2</v>
      </c>
      <c r="CX18" s="21">
        <v>0.122540496272455</v>
      </c>
      <c r="CY18" s="21">
        <v>0.26801034850774003</v>
      </c>
      <c r="CZ18" s="21">
        <v>0.56071155746494095</v>
      </c>
      <c r="DA18" s="21">
        <v>0.57880439500772296</v>
      </c>
      <c r="DB18" s="21">
        <v>3.0296735128969701E-2</v>
      </c>
      <c r="DC18" s="21">
        <v>0</v>
      </c>
      <c r="DD18" s="22">
        <v>208.781875992278</v>
      </c>
      <c r="DE18" s="21">
        <v>264.50597448446803</v>
      </c>
      <c r="DF18" s="21">
        <v>2.2369954921537998E-3</v>
      </c>
      <c r="DG18" s="21">
        <v>1.27871045585633</v>
      </c>
      <c r="DH18" s="21">
        <v>0</v>
      </c>
      <c r="DI18" s="21">
        <v>0</v>
      </c>
      <c r="DJ18" s="22">
        <v>265.786921935816</v>
      </c>
      <c r="DK18" s="21">
        <v>3.9273189548938901E-2</v>
      </c>
      <c r="DL18" s="21">
        <v>0</v>
      </c>
      <c r="DM18" s="21">
        <v>-1.5920782936901099</v>
      </c>
      <c r="DN18" s="22">
        <v>-1.5528051041411699</v>
      </c>
      <c r="DO18" s="21">
        <v>476.93204688247903</v>
      </c>
      <c r="DP18" s="21">
        <v>264.92566621562997</v>
      </c>
      <c r="DQ18" s="22">
        <v>741.857713098109</v>
      </c>
      <c r="DR18" s="22">
        <v>1006.09182992978</v>
      </c>
      <c r="DS18" s="22">
        <v>1214.87370592206</v>
      </c>
    </row>
    <row r="19" spans="1:123" ht="11.25">
      <c r="A19" s="34">
        <v>2009</v>
      </c>
      <c r="B19" s="34" t="s">
        <v>228</v>
      </c>
      <c r="C19" s="33" t="s">
        <v>227</v>
      </c>
      <c r="D19" s="32">
        <v>0</v>
      </c>
      <c r="E19" s="32">
        <v>1.74194027477039E-3</v>
      </c>
      <c r="F19" s="32">
        <v>1.51886708024825E-4</v>
      </c>
      <c r="G19" s="32">
        <v>2.97568183587508E-4</v>
      </c>
      <c r="H19" s="32">
        <v>4.7600306717061097E-5</v>
      </c>
      <c r="I19" s="32">
        <v>1.08230185295061E-3</v>
      </c>
      <c r="J19" s="32">
        <v>0</v>
      </c>
      <c r="K19" s="32">
        <v>3.6212665507990301E-2</v>
      </c>
      <c r="L19" s="32">
        <v>1.3702656725798099</v>
      </c>
      <c r="M19" s="32">
        <v>0.80565806566655795</v>
      </c>
      <c r="N19" s="32">
        <v>7.5149358532146602</v>
      </c>
      <c r="O19" s="32">
        <v>0.43397711810596501</v>
      </c>
      <c r="P19" s="32">
        <v>0.13160047043387299</v>
      </c>
      <c r="Q19" s="32">
        <v>21.0064053737431</v>
      </c>
      <c r="R19" s="32">
        <v>8.1641807610131192</v>
      </c>
      <c r="S19" s="32">
        <v>0.92277487199300401</v>
      </c>
      <c r="T19" s="32">
        <v>3.01636903693633E-2</v>
      </c>
      <c r="U19" s="32">
        <v>1.30535966512118E-3</v>
      </c>
      <c r="V19" s="32">
        <v>1.3665131377912701E-4</v>
      </c>
      <c r="W19" s="32">
        <v>0</v>
      </c>
      <c r="X19" s="32">
        <v>2.5743096087227E-2</v>
      </c>
      <c r="Y19" s="32">
        <v>2.0005904679776302E-3</v>
      </c>
      <c r="Z19" s="32">
        <v>2.68030883836808E-5</v>
      </c>
      <c r="AA19" s="32">
        <v>1.54964087562577E-2</v>
      </c>
      <c r="AB19" s="32">
        <v>8.5803940924257405E-3</v>
      </c>
      <c r="AC19" s="32">
        <v>7.6267727380165398E-3</v>
      </c>
      <c r="AD19" s="32">
        <v>1.0092311695687499</v>
      </c>
      <c r="AE19" s="32">
        <v>1.52108708866074E-2</v>
      </c>
      <c r="AF19" s="32">
        <v>9.4650345486480703E-3</v>
      </c>
      <c r="AG19" s="32">
        <v>5.6336501529460799E-2</v>
      </c>
      <c r="AH19" s="32">
        <v>1.51792516797569E-4</v>
      </c>
      <c r="AI19" s="32">
        <v>0.20148532178419001</v>
      </c>
      <c r="AJ19" s="32">
        <v>2.6579250159640098E-2</v>
      </c>
      <c r="AK19" s="32">
        <v>3.3020457752305698E-3</v>
      </c>
      <c r="AL19" s="32">
        <v>4.3832178878514698E-2</v>
      </c>
      <c r="AM19" s="32">
        <v>7.5954260324933003E-3</v>
      </c>
      <c r="AN19" s="32">
        <v>3.5962283912490702E-4</v>
      </c>
      <c r="AO19" s="32">
        <v>6.9034934675797105E-2</v>
      </c>
      <c r="AP19" s="32">
        <v>3.6778026535326198E-2</v>
      </c>
      <c r="AQ19" s="32">
        <v>5.3728445599738103E-3</v>
      </c>
      <c r="AR19" s="32">
        <v>4.49328395527041E-2</v>
      </c>
      <c r="AS19" s="32">
        <v>5.7675740969400204E-4</v>
      </c>
      <c r="AT19" s="32">
        <v>1.23650787526024E-2</v>
      </c>
      <c r="AU19" s="32">
        <v>1.1851053964994399E-3</v>
      </c>
      <c r="AV19" s="32">
        <v>1.07803845433988E-2</v>
      </c>
      <c r="AW19" s="32">
        <v>3.4262456648488801E-2</v>
      </c>
      <c r="AX19" s="32">
        <v>0.133189397550424</v>
      </c>
      <c r="AY19" s="32">
        <v>3.5402224744324397E-2</v>
      </c>
      <c r="AZ19" s="32">
        <v>4.8954023184920897E-2</v>
      </c>
      <c r="BA19" s="32">
        <v>0.229940736932432</v>
      </c>
      <c r="BB19" s="32">
        <v>5.1864570541011896E-6</v>
      </c>
      <c r="BC19" s="32">
        <v>5.6523922104158998E-2</v>
      </c>
      <c r="BD19" s="32">
        <v>3.5485764424423603E-2</v>
      </c>
      <c r="BE19" s="32">
        <v>4.7186749477556099E-2</v>
      </c>
      <c r="BF19" s="32">
        <v>0.50928292577328704</v>
      </c>
      <c r="BG19" s="32">
        <v>7.4231743915170201</v>
      </c>
      <c r="BH19" s="32">
        <v>16.617449171866198</v>
      </c>
      <c r="BI19" s="32">
        <v>0.25939509941433703</v>
      </c>
      <c r="BJ19" s="32">
        <v>0.69997500263247303</v>
      </c>
      <c r="BK19" s="32">
        <v>0.21882523934972001</v>
      </c>
      <c r="BL19" s="32">
        <v>0.425652453999111</v>
      </c>
      <c r="BM19" s="32">
        <v>0.47087863603281699</v>
      </c>
      <c r="BN19" s="32">
        <v>0.26953418581988697</v>
      </c>
      <c r="BO19" s="32">
        <v>9.4520194791706196</v>
      </c>
      <c r="BP19" s="32">
        <v>12.438252386001601</v>
      </c>
      <c r="BQ19" s="32">
        <v>8.6010710302187696E-2</v>
      </c>
      <c r="BR19" s="32">
        <v>3.4125398443419497E-2</v>
      </c>
      <c r="BS19" s="32">
        <v>4.2008054000970602E-2</v>
      </c>
      <c r="BT19" s="32">
        <v>0.182553496906186</v>
      </c>
      <c r="BU19" s="32">
        <v>9.3415167726116799E-2</v>
      </c>
      <c r="BV19" s="32">
        <v>8.0719457416745001E-3</v>
      </c>
      <c r="BW19" s="32">
        <v>1.4481104734719601</v>
      </c>
      <c r="BX19" s="32">
        <v>0.77106088631293401</v>
      </c>
      <c r="BY19" s="32">
        <v>0.49782687433388301</v>
      </c>
      <c r="BZ19" s="32">
        <v>1.49383505536684E-3</v>
      </c>
      <c r="CA19" s="32">
        <v>0</v>
      </c>
      <c r="CB19" s="32">
        <v>8.0701211424476602E-2</v>
      </c>
      <c r="CC19" s="32">
        <v>0.12555723961919599</v>
      </c>
      <c r="CD19" s="32">
        <v>7.3549133164018302E-2</v>
      </c>
      <c r="CE19" s="32">
        <v>0.485035071491487</v>
      </c>
      <c r="CF19" s="32">
        <v>1.0714944056312301</v>
      </c>
      <c r="CG19" s="32">
        <v>0.29765955527673699</v>
      </c>
      <c r="CH19" s="32">
        <v>9.0019428079873107E-2</v>
      </c>
      <c r="CI19" s="32">
        <v>7.5353323198627795E-2</v>
      </c>
      <c r="CJ19" s="32">
        <v>0.15785109283705401</v>
      </c>
      <c r="CK19" s="32">
        <v>4.3292814232941602E-2</v>
      </c>
      <c r="CL19" s="32">
        <v>0.183390824125992</v>
      </c>
      <c r="CM19" s="32">
        <v>0.60529272786815402</v>
      </c>
      <c r="CN19" s="32">
        <v>9.5454223727948692E-3</v>
      </c>
      <c r="CO19" s="32">
        <v>0.96262812788422403</v>
      </c>
      <c r="CP19" s="32">
        <v>0.26807798251224901</v>
      </c>
      <c r="CQ19" s="32">
        <v>4.4060698679336202E-3</v>
      </c>
      <c r="CR19" s="32">
        <v>2.9488704359239599</v>
      </c>
      <c r="CS19" s="32">
        <v>3.1247601912143002</v>
      </c>
      <c r="CT19" s="32">
        <v>1.02095107223488</v>
      </c>
      <c r="CU19" s="32">
        <v>0.37487863885067801</v>
      </c>
      <c r="CV19" s="32">
        <v>9.6464766257032694E-2</v>
      </c>
      <c r="CW19" s="32">
        <v>0.105914811560007</v>
      </c>
      <c r="CX19" s="32">
        <v>0.106558585331327</v>
      </c>
      <c r="CY19" s="32">
        <v>0.26393070689778902</v>
      </c>
      <c r="CZ19" s="32">
        <v>0.36394797781177102</v>
      </c>
      <c r="DA19" s="32">
        <v>0.49029469494542299</v>
      </c>
      <c r="DB19" s="32">
        <v>1.46277057987904E-2</v>
      </c>
      <c r="DC19" s="32">
        <v>0</v>
      </c>
      <c r="DD19" s="31">
        <v>108.050107393917</v>
      </c>
      <c r="DE19" s="32">
        <v>258.10696189742202</v>
      </c>
      <c r="DF19" s="32">
        <v>0</v>
      </c>
      <c r="DG19" s="32">
        <v>3.0972407184053901</v>
      </c>
      <c r="DH19" s="32">
        <v>0</v>
      </c>
      <c r="DI19" s="32">
        <v>0</v>
      </c>
      <c r="DJ19" s="31">
        <v>261.204202615827</v>
      </c>
      <c r="DK19" s="32">
        <v>9.0335090888033702E-4</v>
      </c>
      <c r="DL19" s="32">
        <v>0</v>
      </c>
      <c r="DM19" s="32">
        <v>2.5702113567881502</v>
      </c>
      <c r="DN19" s="31">
        <v>2.57111470769703</v>
      </c>
      <c r="DO19" s="32">
        <v>193.28881530368801</v>
      </c>
      <c r="DP19" s="32">
        <v>8.0881813140760404</v>
      </c>
      <c r="DQ19" s="31">
        <v>201.37699661776401</v>
      </c>
      <c r="DR19" s="31">
        <v>465.15231394128801</v>
      </c>
      <c r="DS19" s="31">
        <v>573.20242133520503</v>
      </c>
    </row>
    <row r="20" spans="1:123" ht="15.95" customHeight="1">
      <c r="A20" s="30">
        <v>2009</v>
      </c>
      <c r="B20" s="30" t="s">
        <v>226</v>
      </c>
      <c r="C20" s="29" t="s">
        <v>225</v>
      </c>
      <c r="D20" s="27">
        <v>3.9833520559288699E-4</v>
      </c>
      <c r="E20" s="27">
        <v>2.5131268016215301E-4</v>
      </c>
      <c r="F20" s="27">
        <v>4.7032527237742302E-5</v>
      </c>
      <c r="G20" s="27">
        <v>2.3370811174790301E-4</v>
      </c>
      <c r="H20" s="27">
        <v>3.4475374080776098E-7</v>
      </c>
      <c r="I20" s="27">
        <v>3.3549224730918399E-4</v>
      </c>
      <c r="J20" s="27">
        <v>0</v>
      </c>
      <c r="K20" s="27">
        <v>1.9355322334501201E-4</v>
      </c>
      <c r="L20" s="27">
        <v>1.5894039015825302E-2</v>
      </c>
      <c r="M20" s="27">
        <v>2.9049732761313001</v>
      </c>
      <c r="N20" s="27">
        <v>1.1638076202240499</v>
      </c>
      <c r="O20" s="27">
        <v>0.14973464810064399</v>
      </c>
      <c r="P20" s="27">
        <v>0.70110379377153798</v>
      </c>
      <c r="Q20" s="27">
        <v>13.890978881936199</v>
      </c>
      <c r="R20" s="27">
        <v>0.61576238497025004</v>
      </c>
      <c r="S20" s="27">
        <v>3.2328393791895502</v>
      </c>
      <c r="T20" s="27">
        <v>10.1764337824156</v>
      </c>
      <c r="U20" s="27">
        <v>1.05978168632833</v>
      </c>
      <c r="V20" s="27">
        <v>1.3117615691702101E-4</v>
      </c>
      <c r="W20" s="27">
        <v>0</v>
      </c>
      <c r="X20" s="27">
        <v>1.4163454545978001E-4</v>
      </c>
      <c r="Y20" s="27">
        <v>9.3860590893258598E-5</v>
      </c>
      <c r="Z20" s="27">
        <v>4.73289564651588E-6</v>
      </c>
      <c r="AA20" s="27">
        <v>3.3900043532447601E-4</v>
      </c>
      <c r="AB20" s="27">
        <v>0.70622614346049295</v>
      </c>
      <c r="AC20" s="27">
        <v>2.1394042997469899E-4</v>
      </c>
      <c r="AD20" s="27">
        <v>2.5033267942322702E-4</v>
      </c>
      <c r="AE20" s="27">
        <v>2.1677024676739801E-5</v>
      </c>
      <c r="AF20" s="27">
        <v>2.55031284526503E-5</v>
      </c>
      <c r="AG20" s="27">
        <v>4.3923698826778399E-5</v>
      </c>
      <c r="AH20" s="27">
        <v>4.8188069851520001E-5</v>
      </c>
      <c r="AI20" s="27">
        <v>0.146028998881572</v>
      </c>
      <c r="AJ20" s="27">
        <v>2.0053418197617099E-4</v>
      </c>
      <c r="AK20" s="27">
        <v>3.2470978687113001E-4</v>
      </c>
      <c r="AL20" s="27">
        <v>1.3308160746794699E-4</v>
      </c>
      <c r="AM20" s="27">
        <v>3.7940571545056101E-5</v>
      </c>
      <c r="AN20" s="27">
        <v>7.6576508130769408E-6</v>
      </c>
      <c r="AO20" s="27">
        <v>2.1324754007928199E-3</v>
      </c>
      <c r="AP20" s="27">
        <v>1.7742753715882999E-3</v>
      </c>
      <c r="AQ20" s="27">
        <v>2.9688292377740401E-4</v>
      </c>
      <c r="AR20" s="27">
        <v>9.6257323442863101E-4</v>
      </c>
      <c r="AS20" s="27">
        <v>7.5507979537472694E-5</v>
      </c>
      <c r="AT20" s="27">
        <v>1.2956459238694601E-3</v>
      </c>
      <c r="AU20" s="27">
        <v>2.2632614635036301E-4</v>
      </c>
      <c r="AV20" s="27">
        <v>1.91160243805494E-4</v>
      </c>
      <c r="AW20" s="27">
        <v>9.3838092126325E-3</v>
      </c>
      <c r="AX20" s="27">
        <v>1.92551594918996E-3</v>
      </c>
      <c r="AY20" s="27">
        <v>3.83879137045594E-4</v>
      </c>
      <c r="AZ20" s="27">
        <v>7.6282576742048097E-4</v>
      </c>
      <c r="BA20" s="27">
        <v>2.4533947023581198E-3</v>
      </c>
      <c r="BB20" s="27">
        <v>3.8941584136854298E-6</v>
      </c>
      <c r="BC20" s="27">
        <v>1.14743109145842E-2</v>
      </c>
      <c r="BD20" s="27">
        <v>6.5832237536041999E-3</v>
      </c>
      <c r="BE20" s="27">
        <v>1.10457682537625E-2</v>
      </c>
      <c r="BF20" s="27">
        <v>1.5092327468971599E-3</v>
      </c>
      <c r="BG20" s="27">
        <v>0.60859810630896805</v>
      </c>
      <c r="BH20" s="27">
        <v>0.86902573411731199</v>
      </c>
      <c r="BI20" s="27">
        <v>4.2586955929609996E-3</v>
      </c>
      <c r="BJ20" s="27">
        <v>1.4784635038116599E-2</v>
      </c>
      <c r="BK20" s="27">
        <v>2.2691729806964599E-4</v>
      </c>
      <c r="BL20" s="27">
        <v>4.3076404250034502E-4</v>
      </c>
      <c r="BM20" s="27">
        <v>4.87991915064785E-3</v>
      </c>
      <c r="BN20" s="27">
        <v>6.9100187561359997E-4</v>
      </c>
      <c r="BO20" s="27">
        <v>0.83668958697987195</v>
      </c>
      <c r="BP20" s="27">
        <v>1.29252283312621</v>
      </c>
      <c r="BQ20" s="27">
        <v>1.1100548598208201E-3</v>
      </c>
      <c r="BR20" s="27">
        <v>2.35442078263622E-3</v>
      </c>
      <c r="BS20" s="27">
        <v>2.1925311459112802E-3</v>
      </c>
      <c r="BT20" s="27">
        <v>1.2027087278950199E-3</v>
      </c>
      <c r="BU20" s="27">
        <v>6.1843884358624901E-3</v>
      </c>
      <c r="BV20" s="27">
        <v>2.8317150672621798E-4</v>
      </c>
      <c r="BW20" s="27">
        <v>4.5131656069572999E-3</v>
      </c>
      <c r="BX20" s="27">
        <v>7.0366123156281402E-3</v>
      </c>
      <c r="BY20" s="27">
        <v>6.9217153787698297E-4</v>
      </c>
      <c r="BZ20" s="27">
        <v>1.14436970516631E-3</v>
      </c>
      <c r="CA20" s="27">
        <v>0</v>
      </c>
      <c r="CB20" s="27">
        <v>6.7620414496392402E-4</v>
      </c>
      <c r="CC20" s="27">
        <v>9.4319357334767798E-4</v>
      </c>
      <c r="CD20" s="27">
        <v>2.6434030356814301E-4</v>
      </c>
      <c r="CE20" s="27">
        <v>4.5419927188058498E-3</v>
      </c>
      <c r="CF20" s="27">
        <v>7.5600862285799498E-3</v>
      </c>
      <c r="CG20" s="27">
        <v>2.4736883240254501E-3</v>
      </c>
      <c r="CH20" s="27">
        <v>1.02825230475173E-4</v>
      </c>
      <c r="CI20" s="27">
        <v>1.31973856225242E-3</v>
      </c>
      <c r="CJ20" s="27">
        <v>1.66244471805177E-4</v>
      </c>
      <c r="CK20" s="27">
        <v>3.7294248748349899E-3</v>
      </c>
      <c r="CL20" s="27">
        <v>1.16541035641512E-2</v>
      </c>
      <c r="CM20" s="27">
        <v>1.8534096753286199E-3</v>
      </c>
      <c r="CN20" s="27">
        <v>1.06276177554918E-4</v>
      </c>
      <c r="CO20" s="27">
        <v>1.3927245185585101E-3</v>
      </c>
      <c r="CP20" s="27">
        <v>4.4725373379057801E-3</v>
      </c>
      <c r="CQ20" s="27">
        <v>6.4654001254643503E-2</v>
      </c>
      <c r="CR20" s="27">
        <v>0.43662196216035998</v>
      </c>
      <c r="CS20" s="27">
        <v>0.433354676345301</v>
      </c>
      <c r="CT20" s="27">
        <v>0.10410800318278</v>
      </c>
      <c r="CU20" s="27">
        <v>0.110911028278622</v>
      </c>
      <c r="CV20" s="27">
        <v>3.5528014799505597E-2</v>
      </c>
      <c r="CW20" s="27">
        <v>4.4845867915972802E-4</v>
      </c>
      <c r="CX20" s="27">
        <v>9.6682108072105206E-3</v>
      </c>
      <c r="CY20" s="27">
        <v>2.4804675339514401E-2</v>
      </c>
      <c r="CZ20" s="27">
        <v>4.4075895726061103E-4</v>
      </c>
      <c r="DA20" s="27">
        <v>4.9890174830562899E-2</v>
      </c>
      <c r="DB20" s="27">
        <v>1.63498551027041E-3</v>
      </c>
      <c r="DC20" s="27">
        <v>0</v>
      </c>
      <c r="DD20" s="28">
        <v>39.791666536454798</v>
      </c>
      <c r="DE20" s="27">
        <v>19.5538484477627</v>
      </c>
      <c r="DF20" s="27">
        <v>1.1990385934581E-4</v>
      </c>
      <c r="DG20" s="27">
        <v>0.24738959730533799</v>
      </c>
      <c r="DH20" s="27">
        <v>0</v>
      </c>
      <c r="DI20" s="27">
        <v>0</v>
      </c>
      <c r="DJ20" s="28">
        <v>19.801357948927301</v>
      </c>
      <c r="DK20" s="27">
        <v>9.6869899453674597E-4</v>
      </c>
      <c r="DL20" s="27">
        <v>0</v>
      </c>
      <c r="DM20" s="27">
        <v>-0.63929744401900901</v>
      </c>
      <c r="DN20" s="28">
        <v>-0.63832874502447201</v>
      </c>
      <c r="DO20" s="27">
        <v>8.9249088708547895</v>
      </c>
      <c r="DP20" s="27">
        <v>7.1984232492304798</v>
      </c>
      <c r="DQ20" s="28">
        <v>16.123332120085301</v>
      </c>
      <c r="DR20" s="28">
        <v>35.286361323988103</v>
      </c>
      <c r="DS20" s="28">
        <v>75.078027860443001</v>
      </c>
    </row>
    <row r="21" spans="1:123" ht="11.25">
      <c r="A21" s="24">
        <v>2009</v>
      </c>
      <c r="B21" s="24" t="s">
        <v>224</v>
      </c>
      <c r="C21" s="23" t="s">
        <v>223</v>
      </c>
      <c r="D21" s="21">
        <v>0</v>
      </c>
      <c r="E21" s="21">
        <v>1.5835773421753001E-3</v>
      </c>
      <c r="F21" s="21">
        <v>9.7226041673802296E-4</v>
      </c>
      <c r="G21" s="21">
        <v>0.854928030439284</v>
      </c>
      <c r="H21" s="21">
        <v>0.370661779393199</v>
      </c>
      <c r="I21" s="21">
        <v>5.8573161057505303E-3</v>
      </c>
      <c r="J21" s="21">
        <v>0</v>
      </c>
      <c r="K21" s="21">
        <v>4.9879965412925102E-2</v>
      </c>
      <c r="L21" s="21">
        <v>3.1427807418115998</v>
      </c>
      <c r="M21" s="21">
        <v>0.67597712792359399</v>
      </c>
      <c r="N21" s="21">
        <v>0</v>
      </c>
      <c r="O21" s="21">
        <v>2.3201403743200701E-2</v>
      </c>
      <c r="P21" s="21">
        <v>7.5242310929901399E-2</v>
      </c>
      <c r="Q21" s="21">
        <v>5.8119220757105001</v>
      </c>
      <c r="R21" s="21">
        <v>0.177208255972474</v>
      </c>
      <c r="S21" s="21">
        <v>0.36263061203478802</v>
      </c>
      <c r="T21" s="21">
        <v>1.16922760876253</v>
      </c>
      <c r="U21" s="21">
        <v>0.120113622837554</v>
      </c>
      <c r="V21" s="21">
        <v>1.3354900937023699E-2</v>
      </c>
      <c r="W21" s="21">
        <v>0</v>
      </c>
      <c r="X21" s="21">
        <v>1.8357305121159202E-2</v>
      </c>
      <c r="Y21" s="21">
        <v>3.4318333198351501E-3</v>
      </c>
      <c r="Z21" s="21">
        <v>1.0869198797011899E-2</v>
      </c>
      <c r="AA21" s="21">
        <v>2.39496959978646E-2</v>
      </c>
      <c r="AB21" s="21">
        <v>9.1403059946605303E-2</v>
      </c>
      <c r="AC21" s="21">
        <v>8.9574657192584301E-3</v>
      </c>
      <c r="AD21" s="21">
        <v>1.0740127999518301</v>
      </c>
      <c r="AE21" s="21">
        <v>1.31585767769053E-2</v>
      </c>
      <c r="AF21" s="21">
        <v>3.4028600451491298E-3</v>
      </c>
      <c r="AG21" s="21">
        <v>1.05475000622402E-2</v>
      </c>
      <c r="AH21" s="21">
        <v>6.0771747000927902E-4</v>
      </c>
      <c r="AI21" s="21">
        <v>0.25882753939623798</v>
      </c>
      <c r="AJ21" s="21">
        <v>2.9764654359631999E-2</v>
      </c>
      <c r="AK21" s="21">
        <v>8.1680013268971997E-3</v>
      </c>
      <c r="AL21" s="21">
        <v>1.8050026816227101E-3</v>
      </c>
      <c r="AM21" s="21">
        <v>1.0411770776574999E-2</v>
      </c>
      <c r="AN21" s="21">
        <v>5.4756219099967303E-4</v>
      </c>
      <c r="AO21" s="21">
        <v>7.7399999435089198E-2</v>
      </c>
      <c r="AP21" s="21">
        <v>4.1124182575034002E-2</v>
      </c>
      <c r="AQ21" s="21">
        <v>5.5025346634431198E-3</v>
      </c>
      <c r="AR21" s="21">
        <v>4.5703569205663902E-2</v>
      </c>
      <c r="AS21" s="21">
        <v>1.2082043793247899E-3</v>
      </c>
      <c r="AT21" s="21">
        <v>1.5871391952532201E-2</v>
      </c>
      <c r="AU21" s="21">
        <v>3.64339477683527E-3</v>
      </c>
      <c r="AV21" s="21">
        <v>1.5795622467576501E-2</v>
      </c>
      <c r="AW21" s="21">
        <v>4.5614109853860003E-2</v>
      </c>
      <c r="AX21" s="21">
        <v>8.7414228404784106E-2</v>
      </c>
      <c r="AY21" s="21">
        <v>4.7860500494480797E-2</v>
      </c>
      <c r="AZ21" s="21">
        <v>0.25479903826815098</v>
      </c>
      <c r="BA21" s="21">
        <v>0.25152823265771201</v>
      </c>
      <c r="BB21" s="21">
        <v>1.5616810420332799E-5</v>
      </c>
      <c r="BC21" s="21">
        <v>0.17986299142685899</v>
      </c>
      <c r="BD21" s="21">
        <v>0.107053312209763</v>
      </c>
      <c r="BE21" s="21">
        <v>0.169742010688189</v>
      </c>
      <c r="BF21" s="21">
        <v>0.32605224262471799</v>
      </c>
      <c r="BG21" s="21">
        <v>36.363355712464298</v>
      </c>
      <c r="BH21" s="21">
        <v>72.061399720081496</v>
      </c>
      <c r="BI21" s="21">
        <v>0.31275574471289602</v>
      </c>
      <c r="BJ21" s="21">
        <v>0.55804037646065496</v>
      </c>
      <c r="BK21" s="21">
        <v>0.53536016365679695</v>
      </c>
      <c r="BL21" s="21">
        <v>0.582356180202104</v>
      </c>
      <c r="BM21" s="21">
        <v>0.51558677855066704</v>
      </c>
      <c r="BN21" s="21">
        <v>0.33248701864966101</v>
      </c>
      <c r="BO21" s="21">
        <v>30.776284523911901</v>
      </c>
      <c r="BP21" s="21">
        <v>54.444064029607901</v>
      </c>
      <c r="BQ21" s="21">
        <v>0.11152528645050799</v>
      </c>
      <c r="BR21" s="21">
        <v>4.7079875495014398E-2</v>
      </c>
      <c r="BS21" s="21">
        <v>3.24454205121949E-2</v>
      </c>
      <c r="BT21" s="21">
        <v>0.163088796415959</v>
      </c>
      <c r="BU21" s="21">
        <v>0.12141657920302699</v>
      </c>
      <c r="BV21" s="21">
        <v>1.06525734939151E-2</v>
      </c>
      <c r="BW21" s="21">
        <v>1.8983621490770299</v>
      </c>
      <c r="BX21" s="21">
        <v>1.4425694550264301</v>
      </c>
      <c r="BY21" s="21">
        <v>0.68761666920239495</v>
      </c>
      <c r="BZ21" s="21">
        <v>5.6740167292266804E-3</v>
      </c>
      <c r="CA21" s="21">
        <v>0</v>
      </c>
      <c r="CB21" s="21">
        <v>1.39144816908942E-3</v>
      </c>
      <c r="CC21" s="21">
        <v>0.15512797286636201</v>
      </c>
      <c r="CD21" s="21">
        <v>0.210561861781036</v>
      </c>
      <c r="CE21" s="21">
        <v>0.57153749274132604</v>
      </c>
      <c r="CF21" s="21">
        <v>1.3945732740965699</v>
      </c>
      <c r="CG21" s="21">
        <v>0.30237978627908801</v>
      </c>
      <c r="CH21" s="21">
        <v>0.114585982130072</v>
      </c>
      <c r="CI21" s="21">
        <v>9.2400325828113306E-2</v>
      </c>
      <c r="CJ21" s="21">
        <v>0.20758393030241901</v>
      </c>
      <c r="CK21" s="21">
        <v>8.9922029297351602E-2</v>
      </c>
      <c r="CL21" s="21">
        <v>0.21323356765777099</v>
      </c>
      <c r="CM21" s="21">
        <v>0.79354366705440005</v>
      </c>
      <c r="CN21" s="21">
        <v>1.1714393749000501E-2</v>
      </c>
      <c r="CO21" s="21">
        <v>1.4678181419815699</v>
      </c>
      <c r="CP21" s="21">
        <v>0.24849822985466799</v>
      </c>
      <c r="CQ21" s="21">
        <v>2.3189925019331099E-2</v>
      </c>
      <c r="CR21" s="21">
        <v>3.3240331594436698</v>
      </c>
      <c r="CS21" s="21">
        <v>6.6669124548484904</v>
      </c>
      <c r="CT21" s="21">
        <v>1.2337782060912901</v>
      </c>
      <c r="CU21" s="21">
        <v>0.72986024995076204</v>
      </c>
      <c r="CV21" s="21">
        <v>6.5237788947048903E-2</v>
      </c>
      <c r="CW21" s="21">
        <v>7.0761188301210004E-2</v>
      </c>
      <c r="CX21" s="21">
        <v>8.9204191225732393E-2</v>
      </c>
      <c r="CY21" s="21">
        <v>0.222526517016364</v>
      </c>
      <c r="CZ21" s="21">
        <v>0.59007765237609999</v>
      </c>
      <c r="DA21" s="21">
        <v>0.133240479106571</v>
      </c>
      <c r="DB21" s="21">
        <v>7.9370839734189107E-3</v>
      </c>
      <c r="DC21" s="21">
        <v>0</v>
      </c>
      <c r="DD21" s="22">
        <v>236.13370738660001</v>
      </c>
      <c r="DE21" s="21">
        <v>394.541086371483</v>
      </c>
      <c r="DF21" s="21">
        <v>0</v>
      </c>
      <c r="DG21" s="21">
        <v>10.7829800934981</v>
      </c>
      <c r="DH21" s="21">
        <v>0</v>
      </c>
      <c r="DI21" s="21">
        <v>0</v>
      </c>
      <c r="DJ21" s="22">
        <v>405.324066464981</v>
      </c>
      <c r="DK21" s="21">
        <v>2.4306783265718501E-2</v>
      </c>
      <c r="DL21" s="21">
        <v>0</v>
      </c>
      <c r="DM21" s="21">
        <v>-1.7654553713607499</v>
      </c>
      <c r="DN21" s="22">
        <v>-1.7411485880950299</v>
      </c>
      <c r="DO21" s="21">
        <v>361.64885484108999</v>
      </c>
      <c r="DP21" s="21">
        <v>57.175298145048998</v>
      </c>
      <c r="DQ21" s="22">
        <v>418.82415298613898</v>
      </c>
      <c r="DR21" s="22">
        <v>822.40707086302496</v>
      </c>
      <c r="DS21" s="22">
        <v>1058.54077824963</v>
      </c>
    </row>
    <row r="22" spans="1:123" ht="11.25">
      <c r="A22" s="24">
        <v>2009</v>
      </c>
      <c r="B22" s="24" t="s">
        <v>222</v>
      </c>
      <c r="C22" s="23" t="s">
        <v>221</v>
      </c>
      <c r="D22" s="21">
        <v>0</v>
      </c>
      <c r="E22" s="21">
        <v>2.1341840437677901E-3</v>
      </c>
      <c r="F22" s="21">
        <v>0</v>
      </c>
      <c r="G22" s="21">
        <v>0.91796786567886401</v>
      </c>
      <c r="H22" s="21">
        <v>0.40419422713658198</v>
      </c>
      <c r="I22" s="21">
        <v>2.01070081712631E-3</v>
      </c>
      <c r="J22" s="21">
        <v>0</v>
      </c>
      <c r="K22" s="21">
        <v>2.0370341111978999E-2</v>
      </c>
      <c r="L22" s="21">
        <v>0.45837709074115401</v>
      </c>
      <c r="M22" s="21">
        <v>7.0149518601315997</v>
      </c>
      <c r="N22" s="21">
        <v>24.268485014575699</v>
      </c>
      <c r="O22" s="21">
        <v>0.13096814080056601</v>
      </c>
      <c r="P22" s="21">
        <v>1.4417318678295901</v>
      </c>
      <c r="Q22" s="21">
        <v>46.7516379769609</v>
      </c>
      <c r="R22" s="21">
        <v>31.942187319429902</v>
      </c>
      <c r="S22" s="21">
        <v>4.1818990657069302</v>
      </c>
      <c r="T22" s="21">
        <v>18.637956117956399</v>
      </c>
      <c r="U22" s="21">
        <v>1.5489268997455401</v>
      </c>
      <c r="V22" s="21">
        <v>26.333428986621001</v>
      </c>
      <c r="W22" s="21">
        <v>0</v>
      </c>
      <c r="X22" s="21">
        <v>2.7392734543151099E-2</v>
      </c>
      <c r="Y22" s="21">
        <v>2.78431195185809E-3</v>
      </c>
      <c r="Z22" s="21">
        <v>0</v>
      </c>
      <c r="AA22" s="21">
        <v>3.1591321268552602E-2</v>
      </c>
      <c r="AB22" s="21">
        <v>0.26430992580198498</v>
      </c>
      <c r="AC22" s="21">
        <v>5.38611996173441E-3</v>
      </c>
      <c r="AD22" s="21">
        <v>0.76777471904362604</v>
      </c>
      <c r="AE22" s="21">
        <v>2.9046778695172099E-2</v>
      </c>
      <c r="AF22" s="21">
        <v>3.45246379769575E-3</v>
      </c>
      <c r="AG22" s="21">
        <v>2.80584308877843E-2</v>
      </c>
      <c r="AH22" s="21">
        <v>2.7125516687223302E-4</v>
      </c>
      <c r="AI22" s="21">
        <v>0.53628244212488596</v>
      </c>
      <c r="AJ22" s="21">
        <v>2.90955175876755E-2</v>
      </c>
      <c r="AK22" s="21">
        <v>8.9948648242406698E-2</v>
      </c>
      <c r="AL22" s="21">
        <v>0.311901284594858</v>
      </c>
      <c r="AM22" s="21">
        <v>6.3215050648458296E-2</v>
      </c>
      <c r="AN22" s="21">
        <v>1.31715304356188E-3</v>
      </c>
      <c r="AO22" s="21">
        <v>0</v>
      </c>
      <c r="AP22" s="21">
        <v>1.55495857889183E-2</v>
      </c>
      <c r="AQ22" s="21">
        <v>5.8697827902510404E-3</v>
      </c>
      <c r="AR22" s="21">
        <v>5.2608610016742399E-2</v>
      </c>
      <c r="AS22" s="21">
        <v>8.6680670077440803E-4</v>
      </c>
      <c r="AT22" s="21">
        <v>6.3657097820194099E-3</v>
      </c>
      <c r="AU22" s="21">
        <v>1.5167918787013599E-3</v>
      </c>
      <c r="AV22" s="21">
        <v>2.3547032816783098E-2</v>
      </c>
      <c r="AW22" s="21">
        <v>1.9920198068363301E-2</v>
      </c>
      <c r="AX22" s="21">
        <v>2.0712228290916799</v>
      </c>
      <c r="AY22" s="21">
        <v>4.8708610277094597E-2</v>
      </c>
      <c r="AZ22" s="21">
        <v>8.7926372316856502E-2</v>
      </c>
      <c r="BA22" s="21">
        <v>0.28452228535525897</v>
      </c>
      <c r="BB22" s="21">
        <v>1.22818964956027E-5</v>
      </c>
      <c r="BC22" s="21">
        <v>2.4691177193929601</v>
      </c>
      <c r="BD22" s="21">
        <v>0.60382235502578996</v>
      </c>
      <c r="BE22" s="21">
        <v>0.27008914490108299</v>
      </c>
      <c r="BF22" s="21">
        <v>0.448457169074155</v>
      </c>
      <c r="BG22" s="21">
        <v>6.7542804649397201</v>
      </c>
      <c r="BH22" s="21">
        <v>20.4797282897418</v>
      </c>
      <c r="BI22" s="21">
        <v>0.277717362442718</v>
      </c>
      <c r="BJ22" s="21">
        <v>0.68063091746777404</v>
      </c>
      <c r="BK22" s="21">
        <v>0.245843143801763</v>
      </c>
      <c r="BL22" s="21">
        <v>0.43349325599692801</v>
      </c>
      <c r="BM22" s="21">
        <v>0.95739964172990499</v>
      </c>
      <c r="BN22" s="21">
        <v>0.11379730957515199</v>
      </c>
      <c r="BO22" s="21">
        <v>8.5471818899982903</v>
      </c>
      <c r="BP22" s="21">
        <v>22.0768711712347</v>
      </c>
      <c r="BQ22" s="21">
        <v>7.4154161865029197E-2</v>
      </c>
      <c r="BR22" s="21">
        <v>7.7981065232955796E-2</v>
      </c>
      <c r="BS22" s="21">
        <v>6.9946571463388799E-2</v>
      </c>
      <c r="BT22" s="21">
        <v>0.310366872112811</v>
      </c>
      <c r="BU22" s="21">
        <v>0.108619038348964</v>
      </c>
      <c r="BV22" s="21">
        <v>1.75100507710019E-2</v>
      </c>
      <c r="BW22" s="21">
        <v>2.06670177863211</v>
      </c>
      <c r="BX22" s="21">
        <v>0.89914676179140096</v>
      </c>
      <c r="BY22" s="21">
        <v>0.37367974458646303</v>
      </c>
      <c r="BZ22" s="21">
        <v>5.5094464811097903E-3</v>
      </c>
      <c r="CA22" s="21">
        <v>0</v>
      </c>
      <c r="CB22" s="21">
        <v>3.1434034512536702E-3</v>
      </c>
      <c r="CC22" s="21">
        <v>0.142210054503661</v>
      </c>
      <c r="CD22" s="21">
        <v>0.141198233311085</v>
      </c>
      <c r="CE22" s="21">
        <v>0.767370493595949</v>
      </c>
      <c r="CF22" s="21">
        <v>1.6889283070896599</v>
      </c>
      <c r="CG22" s="21">
        <v>0.17162145387689801</v>
      </c>
      <c r="CH22" s="21">
        <v>8.1687804894077898E-2</v>
      </c>
      <c r="CI22" s="21">
        <v>0.24826923931324199</v>
      </c>
      <c r="CJ22" s="21">
        <v>0.21503957173736399</v>
      </c>
      <c r="CK22" s="21">
        <v>0.17363618753554699</v>
      </c>
      <c r="CL22" s="21">
        <v>0.31093245708475897</v>
      </c>
      <c r="CM22" s="21">
        <v>0.47032161432888597</v>
      </c>
      <c r="CN22" s="21">
        <v>1.5800380885006501E-2</v>
      </c>
      <c r="CO22" s="21">
        <v>0.84521424614271701</v>
      </c>
      <c r="CP22" s="21">
        <v>0.56642176281256795</v>
      </c>
      <c r="CQ22" s="21">
        <v>0</v>
      </c>
      <c r="CR22" s="21">
        <v>2.8441494120231399</v>
      </c>
      <c r="CS22" s="21">
        <v>8.06506746175803</v>
      </c>
      <c r="CT22" s="21">
        <v>2.20569245315157</v>
      </c>
      <c r="CU22" s="21">
        <v>0.52087737625368202</v>
      </c>
      <c r="CV22" s="21">
        <v>0.27088618756479899</v>
      </c>
      <c r="CW22" s="21">
        <v>0.19430509335020599</v>
      </c>
      <c r="CX22" s="21">
        <v>0.29040657913776002</v>
      </c>
      <c r="CY22" s="21">
        <v>0.830534953323669</v>
      </c>
      <c r="CZ22" s="21">
        <v>0.68876800483487699</v>
      </c>
      <c r="DA22" s="21">
        <v>4.0289690222821202E-2</v>
      </c>
      <c r="DB22" s="21">
        <v>2.4994943042872898E-2</v>
      </c>
      <c r="DC22" s="21">
        <v>0</v>
      </c>
      <c r="DD22" s="22">
        <v>259.04750540526197</v>
      </c>
      <c r="DE22" s="21">
        <v>122.54287266740199</v>
      </c>
      <c r="DF22" s="21">
        <v>2.8858097337169301E-4</v>
      </c>
      <c r="DG22" s="21">
        <v>2.3980241064585401</v>
      </c>
      <c r="DH22" s="21">
        <v>0</v>
      </c>
      <c r="DI22" s="21">
        <v>0</v>
      </c>
      <c r="DJ22" s="22">
        <v>124.941185354834</v>
      </c>
      <c r="DK22" s="21">
        <v>4.2578316279526698E-2</v>
      </c>
      <c r="DL22" s="21">
        <v>0</v>
      </c>
      <c r="DM22" s="21">
        <v>-1.52092329027205</v>
      </c>
      <c r="DN22" s="22">
        <v>-1.4783449739925301</v>
      </c>
      <c r="DO22" s="21">
        <v>59.414737690029398</v>
      </c>
      <c r="DP22" s="21">
        <v>23.785620589618301</v>
      </c>
      <c r="DQ22" s="22">
        <v>83.200358279647702</v>
      </c>
      <c r="DR22" s="22">
        <v>206.663198660489</v>
      </c>
      <c r="DS22" s="22">
        <v>465.71070406575097</v>
      </c>
    </row>
    <row r="23" spans="1:123" ht="11.25">
      <c r="A23" s="24">
        <v>2009</v>
      </c>
      <c r="B23" s="24" t="s">
        <v>220</v>
      </c>
      <c r="C23" s="23" t="s">
        <v>219</v>
      </c>
      <c r="D23" s="21">
        <v>84.0166073272174</v>
      </c>
      <c r="E23" s="21">
        <v>1.6698836647984401E-5</v>
      </c>
      <c r="F23" s="21">
        <v>6.9503612535552799E-5</v>
      </c>
      <c r="G23" s="21">
        <v>0</v>
      </c>
      <c r="H23" s="21">
        <v>8.9203097778214602</v>
      </c>
      <c r="I23" s="21">
        <v>4.8639010099729197E-4</v>
      </c>
      <c r="J23" s="21">
        <v>0</v>
      </c>
      <c r="K23" s="21">
        <v>5.0580036504504805E-4</v>
      </c>
      <c r="L23" s="21">
        <v>2.9215548463628099E-2</v>
      </c>
      <c r="M23" s="21">
        <v>5.12771808575916E-2</v>
      </c>
      <c r="N23" s="21">
        <v>5.20068074479801E-2</v>
      </c>
      <c r="O23" s="21">
        <v>3.0869232676970599E-3</v>
      </c>
      <c r="P23" s="21">
        <v>9.1256864714911402E-4</v>
      </c>
      <c r="Q23" s="21">
        <v>0.143753224872985</v>
      </c>
      <c r="R23" s="21">
        <v>5.59020986569587E-2</v>
      </c>
      <c r="S23" s="21">
        <v>1.75616988345327E-2</v>
      </c>
      <c r="T23" s="21">
        <v>1.48629984993907E-3</v>
      </c>
      <c r="U23" s="21">
        <v>4.9368852134569998E-5</v>
      </c>
      <c r="V23" s="21">
        <v>1.3885054325687399E-4</v>
      </c>
      <c r="W23" s="21">
        <v>0</v>
      </c>
      <c r="X23" s="21">
        <v>3.1894347942370898E-4</v>
      </c>
      <c r="Y23" s="21">
        <v>1.1455812587435199E-4</v>
      </c>
      <c r="Z23" s="21">
        <v>1.08873400887413E-5</v>
      </c>
      <c r="AA23" s="21">
        <v>5.1321977930604502E-4</v>
      </c>
      <c r="AB23" s="21">
        <v>2.9197067376347401E-4</v>
      </c>
      <c r="AC23" s="21">
        <v>2.8674886363062001E-4</v>
      </c>
      <c r="AD23" s="21">
        <v>7.0520042136359299E-3</v>
      </c>
      <c r="AE23" s="21">
        <v>1.3021215313988E-4</v>
      </c>
      <c r="AF23" s="21">
        <v>8.9332210139362499E-5</v>
      </c>
      <c r="AG23" s="21">
        <v>4.2752325882275898E-4</v>
      </c>
      <c r="AH23" s="21">
        <v>5.2625124608642102E-5</v>
      </c>
      <c r="AI23" s="21">
        <v>1.50043096829329E-3</v>
      </c>
      <c r="AJ23" s="21">
        <v>3.8611488521830199E-4</v>
      </c>
      <c r="AK23" s="21">
        <v>4.3582323775811301E-4</v>
      </c>
      <c r="AL23" s="21">
        <v>4.44632106966967E-4</v>
      </c>
      <c r="AM23" s="21">
        <v>9.8738418316492098E-5</v>
      </c>
      <c r="AN23" s="21">
        <v>1.15476373141931E-5</v>
      </c>
      <c r="AO23" s="21">
        <v>2.56905582534345E-3</v>
      </c>
      <c r="AP23" s="21">
        <v>9.0237089470530702E-4</v>
      </c>
      <c r="AQ23" s="21">
        <v>3.3649597773137798E-4</v>
      </c>
      <c r="AR23" s="21">
        <v>1.0096248285788899E-3</v>
      </c>
      <c r="AS23" s="21">
        <v>6.8232776118394399E-5</v>
      </c>
      <c r="AT23" s="21">
        <v>1.4966092632146999E-3</v>
      </c>
      <c r="AU23" s="21">
        <v>2.4598927949926402E-4</v>
      </c>
      <c r="AV23" s="21">
        <v>2.8164306801602699E-4</v>
      </c>
      <c r="AW23" s="21">
        <v>1.45220025344205E-3</v>
      </c>
      <c r="AX23" s="21">
        <v>1.8835842722558099E-3</v>
      </c>
      <c r="AY23" s="21">
        <v>4.4095841504752801E-4</v>
      </c>
      <c r="AZ23" s="21">
        <v>5.5763660543629596E-4</v>
      </c>
      <c r="BA23" s="21">
        <v>4.0570734036248501E-3</v>
      </c>
      <c r="BB23" s="21">
        <v>1.4081755885781799E-6</v>
      </c>
      <c r="BC23" s="21">
        <v>1.3730628594214299E-2</v>
      </c>
      <c r="BD23" s="21">
        <v>7.3078223324410203E-3</v>
      </c>
      <c r="BE23" s="21">
        <v>1.3116488340144099E-2</v>
      </c>
      <c r="BF23" s="21">
        <v>5.3926345979675603E-3</v>
      </c>
      <c r="BG23" s="21">
        <v>5.25222194222199E-2</v>
      </c>
      <c r="BH23" s="21">
        <v>0.24537416864039099</v>
      </c>
      <c r="BI23" s="21">
        <v>7.49161085510978E-3</v>
      </c>
      <c r="BJ23" s="21">
        <v>9.8738689346548995E-3</v>
      </c>
      <c r="BK23" s="21">
        <v>1.66864082063471E-3</v>
      </c>
      <c r="BL23" s="21">
        <v>3.7272582361328201E-3</v>
      </c>
      <c r="BM23" s="21">
        <v>7.6362076650493098E-3</v>
      </c>
      <c r="BN23" s="21">
        <v>2.5252854556841102E-3</v>
      </c>
      <c r="BO23" s="21">
        <v>0.129321586664915</v>
      </c>
      <c r="BP23" s="21">
        <v>0.31559246943559999</v>
      </c>
      <c r="BQ23" s="21">
        <v>7.2628680466143105E-4</v>
      </c>
      <c r="BR23" s="21">
        <v>3.34579942379113E-4</v>
      </c>
      <c r="BS23" s="21">
        <v>3.24077724463651E-4</v>
      </c>
      <c r="BT23" s="21">
        <v>2.3216936250576698E-3</v>
      </c>
      <c r="BU23" s="21">
        <v>1.7796251393786501E-3</v>
      </c>
      <c r="BV23" s="21">
        <v>1.2691237494773201E-4</v>
      </c>
      <c r="BW23" s="21">
        <v>1.2259060176316399E-2</v>
      </c>
      <c r="BX23" s="21">
        <v>8.4104340912879699E-3</v>
      </c>
      <c r="BY23" s="21">
        <v>4.0204180683785498E-3</v>
      </c>
      <c r="BZ23" s="21">
        <v>6.9848805348821303E-4</v>
      </c>
      <c r="CA23" s="21">
        <v>0</v>
      </c>
      <c r="CB23" s="21">
        <v>7.7127217644294905E-4</v>
      </c>
      <c r="CC23" s="21">
        <v>1.2244291350248699E-3</v>
      </c>
      <c r="CD23" s="21">
        <v>6.9704599042288702E-4</v>
      </c>
      <c r="CE23" s="21">
        <v>3.7303042785521699E-3</v>
      </c>
      <c r="CF23" s="21">
        <v>8.5533714979303694E-3</v>
      </c>
      <c r="CG23" s="21">
        <v>2.2018592659184999E-3</v>
      </c>
      <c r="CH23" s="21">
        <v>6.6688872216922105E-4</v>
      </c>
      <c r="CI23" s="21">
        <v>6.0051275112715601E-4</v>
      </c>
      <c r="CJ23" s="21">
        <v>1.1633914306103501E-3</v>
      </c>
      <c r="CK23" s="21">
        <v>3.9817091592104798E-3</v>
      </c>
      <c r="CL23" s="21">
        <v>1.6034369522748501E-3</v>
      </c>
      <c r="CM23" s="21">
        <v>5.7045012020537599E-3</v>
      </c>
      <c r="CN23" s="21">
        <v>9.03820322617964E-5</v>
      </c>
      <c r="CO23" s="21">
        <v>0.12854332196028601</v>
      </c>
      <c r="CP23" s="21">
        <v>2.0934955975701898E-3</v>
      </c>
      <c r="CQ23" s="21">
        <v>2.80101334659972E-3</v>
      </c>
      <c r="CR23" s="21">
        <v>4.4390227912576297E-2</v>
      </c>
      <c r="CS23" s="21">
        <v>2.6561522664078401E-2</v>
      </c>
      <c r="CT23" s="21">
        <v>0.153990747315389</v>
      </c>
      <c r="CU23" s="21">
        <v>0.142147400346777</v>
      </c>
      <c r="CV23" s="21">
        <v>0.306653773701765</v>
      </c>
      <c r="CW23" s="21">
        <v>8.6037938317758605E-2</v>
      </c>
      <c r="CX23" s="21">
        <v>8.3807164564946501E-4</v>
      </c>
      <c r="CY23" s="21">
        <v>0.96361763727320904</v>
      </c>
      <c r="CZ23" s="21">
        <v>2.6701279313992598E-3</v>
      </c>
      <c r="DA23" s="21">
        <v>3.4505483786301202E-3</v>
      </c>
      <c r="DB23" s="21">
        <v>8.5100606680450297E-4</v>
      </c>
      <c r="DC23" s="21">
        <v>0</v>
      </c>
      <c r="DD23" s="22">
        <v>96.062772666810801</v>
      </c>
      <c r="DE23" s="21">
        <v>25.410762915097699</v>
      </c>
      <c r="DF23" s="21">
        <v>0</v>
      </c>
      <c r="DG23" s="21">
        <v>0.14515211286198401</v>
      </c>
      <c r="DH23" s="21">
        <v>0</v>
      </c>
      <c r="DI23" s="21">
        <v>0</v>
      </c>
      <c r="DJ23" s="22">
        <v>25.555915027959699</v>
      </c>
      <c r="DK23" s="21">
        <v>1.38094583102004E-2</v>
      </c>
      <c r="DL23" s="21">
        <v>0</v>
      </c>
      <c r="DM23" s="21">
        <v>-0.19227818452637399</v>
      </c>
      <c r="DN23" s="22">
        <v>-0.17846872621617299</v>
      </c>
      <c r="DO23" s="21">
        <v>10.4485888018658</v>
      </c>
      <c r="DP23" s="21">
        <v>7.5560933244389101</v>
      </c>
      <c r="DQ23" s="22">
        <v>18.0046821263048</v>
      </c>
      <c r="DR23" s="22">
        <v>43.382128428048198</v>
      </c>
      <c r="DS23" s="22">
        <v>139.44490109485901</v>
      </c>
    </row>
    <row r="24" spans="1:123" ht="15.95" customHeight="1">
      <c r="A24" s="30">
        <v>2009</v>
      </c>
      <c r="B24" s="30" t="s">
        <v>218</v>
      </c>
      <c r="C24" s="29" t="s">
        <v>217</v>
      </c>
      <c r="D24" s="27">
        <v>1.32872013607752E-2</v>
      </c>
      <c r="E24" s="27">
        <v>5.6871638394506803E-3</v>
      </c>
      <c r="F24" s="27">
        <v>9.4954962796317695E-4</v>
      </c>
      <c r="G24" s="27">
        <v>0.15969207589505999</v>
      </c>
      <c r="H24" s="27">
        <v>6.6978096561263606E-2</v>
      </c>
      <c r="I24" s="27">
        <v>7.1038998804898697E-3</v>
      </c>
      <c r="J24" s="27">
        <v>0</v>
      </c>
      <c r="K24" s="27">
        <v>3.7572436171481802E-3</v>
      </c>
      <c r="L24" s="27">
        <v>0.31022671991912698</v>
      </c>
      <c r="M24" s="27">
        <v>2.8611807279099399E-2</v>
      </c>
      <c r="N24" s="27">
        <v>1.9189570231062301E-2</v>
      </c>
      <c r="O24" s="27">
        <v>4.5850233691730399E-3</v>
      </c>
      <c r="P24" s="27">
        <v>3.3542004583763702E-3</v>
      </c>
      <c r="Q24" s="27">
        <v>1.8701805755531001E-2</v>
      </c>
      <c r="R24" s="27">
        <v>4.1290783899456097E-2</v>
      </c>
      <c r="S24" s="27">
        <v>6.7388373700184301E-2</v>
      </c>
      <c r="T24" s="27">
        <v>48.1000768900116</v>
      </c>
      <c r="U24" s="27">
        <v>1.8833366233044799</v>
      </c>
      <c r="V24" s="27">
        <v>3.4403235300448898E-3</v>
      </c>
      <c r="W24" s="27">
        <v>0</v>
      </c>
      <c r="X24" s="27">
        <v>4.4210565881182299E-3</v>
      </c>
      <c r="Y24" s="27">
        <v>4.81097091244215E-3</v>
      </c>
      <c r="Z24" s="27">
        <v>7.6661472539922397E-4</v>
      </c>
      <c r="AA24" s="27">
        <v>6.6923876372489699E-2</v>
      </c>
      <c r="AB24" s="27">
        <v>1.01886327846329E-2</v>
      </c>
      <c r="AC24" s="27">
        <v>5.0977310701134301E-3</v>
      </c>
      <c r="AD24" s="27">
        <v>2.3509819313926001E-2</v>
      </c>
      <c r="AE24" s="27">
        <v>0.26122775004514798</v>
      </c>
      <c r="AF24" s="27">
        <v>1.18696583856823E-2</v>
      </c>
      <c r="AG24" s="27">
        <v>2.0364333732544801E-3</v>
      </c>
      <c r="AH24" s="27">
        <v>1.4978242708006901E-3</v>
      </c>
      <c r="AI24" s="27">
        <v>1.3264901224399999E-2</v>
      </c>
      <c r="AJ24" s="27">
        <v>6.1622485642594199E-3</v>
      </c>
      <c r="AK24" s="27">
        <v>7.7674873754025797E-3</v>
      </c>
      <c r="AL24" s="27">
        <v>3.4684664866718698E-3</v>
      </c>
      <c r="AM24" s="27">
        <v>8.6242217323328704E-4</v>
      </c>
      <c r="AN24" s="27">
        <v>2.3481667937614301E-4</v>
      </c>
      <c r="AO24" s="27">
        <v>5.6951115621667998E-2</v>
      </c>
      <c r="AP24" s="27">
        <v>5.06459085506928E-2</v>
      </c>
      <c r="AQ24" s="27">
        <v>9.5728161425590007E-3</v>
      </c>
      <c r="AR24" s="27">
        <v>3.1750642144996399E-2</v>
      </c>
      <c r="AS24" s="27">
        <v>2.0276362372683701E-3</v>
      </c>
      <c r="AT24" s="27">
        <v>5.3517127110878901E-2</v>
      </c>
      <c r="AU24" s="27">
        <v>1.3478601413478701E-2</v>
      </c>
      <c r="AV24" s="27">
        <v>7.7628808173259203E-3</v>
      </c>
      <c r="AW24" s="27">
        <v>0.21035805728800999</v>
      </c>
      <c r="AX24" s="27">
        <v>7.0401116250270498E-2</v>
      </c>
      <c r="AY24" s="27">
        <v>1.13537721478651E-2</v>
      </c>
      <c r="AZ24" s="27">
        <v>2.4013295422132399E-2</v>
      </c>
      <c r="BA24" s="27">
        <v>6.6891786122415295E-2</v>
      </c>
      <c r="BB24" s="27">
        <v>9.4146240355126498E-5</v>
      </c>
      <c r="BC24" s="27">
        <v>0.43223570590172999</v>
      </c>
      <c r="BD24" s="27">
        <v>0.17270745287693701</v>
      </c>
      <c r="BE24" s="27">
        <v>0.26900798741267501</v>
      </c>
      <c r="BF24" s="27">
        <v>6.5221419280513199E-2</v>
      </c>
      <c r="BG24" s="27">
        <v>4.1791023911839504</v>
      </c>
      <c r="BH24" s="27">
        <v>7.85869019489561</v>
      </c>
      <c r="BI24" s="27">
        <v>0.190095782082321</v>
      </c>
      <c r="BJ24" s="27">
        <v>0.14032491157492399</v>
      </c>
      <c r="BK24" s="27">
        <v>0.25955292905452898</v>
      </c>
      <c r="BL24" s="27">
        <v>0.42933705209805301</v>
      </c>
      <c r="BM24" s="27">
        <v>0.849266353242773</v>
      </c>
      <c r="BN24" s="27">
        <v>0.104880259749438</v>
      </c>
      <c r="BO24" s="27">
        <v>65.960244025137001</v>
      </c>
      <c r="BP24" s="27">
        <v>229.78671124320601</v>
      </c>
      <c r="BQ24" s="27">
        <v>2.47991452559039E-2</v>
      </c>
      <c r="BR24" s="27">
        <v>0.108119508702877</v>
      </c>
      <c r="BS24" s="27">
        <v>7.8842105380919805E-2</v>
      </c>
      <c r="BT24" s="27">
        <v>0.13401554996063</v>
      </c>
      <c r="BU24" s="27">
        <v>0.15981613971223099</v>
      </c>
      <c r="BV24" s="27">
        <v>1.0544097249428799E-2</v>
      </c>
      <c r="BW24" s="27">
        <v>0.91690686260974796</v>
      </c>
      <c r="BX24" s="27">
        <v>0.64182135400931195</v>
      </c>
      <c r="BY24" s="27">
        <v>0.167718329005591</v>
      </c>
      <c r="BZ24" s="27">
        <v>5.4651071583532398E-2</v>
      </c>
      <c r="CA24" s="27">
        <v>0</v>
      </c>
      <c r="CB24" s="27">
        <v>5.8609890956437399E-2</v>
      </c>
      <c r="CC24" s="27">
        <v>0.19367016214522301</v>
      </c>
      <c r="CD24" s="27">
        <v>0.22184469486382399</v>
      </c>
      <c r="CE24" s="27">
        <v>0.52572933185455095</v>
      </c>
      <c r="CF24" s="27">
        <v>0.48903111989029802</v>
      </c>
      <c r="CG24" s="27">
        <v>0.37786703684182799</v>
      </c>
      <c r="CH24" s="27">
        <v>8.5246252354405E-2</v>
      </c>
      <c r="CI24" s="27">
        <v>0.17078756237617801</v>
      </c>
      <c r="CJ24" s="27">
        <v>5.0388271849809603E-3</v>
      </c>
      <c r="CK24" s="27">
        <v>9.5063674272546902E-2</v>
      </c>
      <c r="CL24" s="27">
        <v>0.36479932554771999</v>
      </c>
      <c r="CM24" s="27">
        <v>0.52062756343141703</v>
      </c>
      <c r="CN24" s="27">
        <v>2.9663837435629101E-2</v>
      </c>
      <c r="CO24" s="27">
        <v>0.67087802268020102</v>
      </c>
      <c r="CP24" s="27">
        <v>0.37427916863916799</v>
      </c>
      <c r="CQ24" s="27">
        <v>0.34186272926529998</v>
      </c>
      <c r="CR24" s="27">
        <v>0.30962087414267703</v>
      </c>
      <c r="CS24" s="27">
        <v>0.46608056660025299</v>
      </c>
      <c r="CT24" s="27">
        <v>0.45694712270005999</v>
      </c>
      <c r="CU24" s="27">
        <v>0.2059738166067</v>
      </c>
      <c r="CV24" s="27">
        <v>0.36385036318011299</v>
      </c>
      <c r="CW24" s="27">
        <v>0.14447402924198299</v>
      </c>
      <c r="CX24" s="27">
        <v>0.171506153642106</v>
      </c>
      <c r="CY24" s="27">
        <v>0.92153592486423896</v>
      </c>
      <c r="CZ24" s="27">
        <v>3.4968416666507798</v>
      </c>
      <c r="DA24" s="27">
        <v>1.4548926583897399E-2</v>
      </c>
      <c r="DB24" s="27">
        <v>0.25216941910965202</v>
      </c>
      <c r="DC24" s="27">
        <v>0</v>
      </c>
      <c r="DD24" s="28">
        <v>376.09374689832498</v>
      </c>
      <c r="DE24" s="27">
        <v>221.69317365081099</v>
      </c>
      <c r="DF24" s="27">
        <v>4.6065991491445902E-3</v>
      </c>
      <c r="DG24" s="27">
        <v>5.8424231705262502</v>
      </c>
      <c r="DH24" s="27">
        <v>0</v>
      </c>
      <c r="DI24" s="27">
        <v>0</v>
      </c>
      <c r="DJ24" s="28">
        <v>227.54020342048699</v>
      </c>
      <c r="DK24" s="27">
        <v>0.50891594616287095</v>
      </c>
      <c r="DL24" s="27">
        <v>0</v>
      </c>
      <c r="DM24" s="27">
        <v>0.897359587390688</v>
      </c>
      <c r="DN24" s="28">
        <v>1.4062755335535599</v>
      </c>
      <c r="DO24" s="27">
        <v>393.80430062579399</v>
      </c>
      <c r="DP24" s="27">
        <v>2190.3826690096298</v>
      </c>
      <c r="DQ24" s="28">
        <v>2584.1869696354202</v>
      </c>
      <c r="DR24" s="28">
        <v>2813.1334485894599</v>
      </c>
      <c r="DS24" s="28">
        <v>3189.2271954877901</v>
      </c>
    </row>
    <row r="25" spans="1:123" ht="11.25">
      <c r="A25" s="24">
        <v>2009</v>
      </c>
      <c r="B25" s="24" t="s">
        <v>216</v>
      </c>
      <c r="C25" s="23" t="s">
        <v>215</v>
      </c>
      <c r="D25" s="21">
        <v>7.5941220144495804E-4</v>
      </c>
      <c r="E25" s="21">
        <v>3.8343536515244398E-4</v>
      </c>
      <c r="F25" s="21">
        <v>5.0494483714762799E-5</v>
      </c>
      <c r="G25" s="21">
        <v>0.108408812570404</v>
      </c>
      <c r="H25" s="21">
        <v>4.69449234323389E-2</v>
      </c>
      <c r="I25" s="21">
        <v>3.8762368777446398E-4</v>
      </c>
      <c r="J25" s="21">
        <v>0</v>
      </c>
      <c r="K25" s="21">
        <v>2.0884726951733799E-4</v>
      </c>
      <c r="L25" s="21">
        <v>1.7720351835787001E-2</v>
      </c>
      <c r="M25" s="21">
        <v>1.6225209632264499E-3</v>
      </c>
      <c r="N25" s="21">
        <v>1.0967541906133501E-3</v>
      </c>
      <c r="O25" s="21">
        <v>2.5970777530116298E-4</v>
      </c>
      <c r="P25" s="21">
        <v>1.80328245431848E-3</v>
      </c>
      <c r="Q25" s="21">
        <v>1.0683024311224801E-3</v>
      </c>
      <c r="R25" s="21">
        <v>1.20547521603089E-2</v>
      </c>
      <c r="S25" s="21">
        <v>0.15141423571711701</v>
      </c>
      <c r="T25" s="21">
        <v>20.943210163141799</v>
      </c>
      <c r="U25" s="21">
        <v>0.40395481662281801</v>
      </c>
      <c r="V25" s="21">
        <v>1.8634851123980599E-4</v>
      </c>
      <c r="W25" s="21">
        <v>0</v>
      </c>
      <c r="X25" s="21">
        <v>2.5032014726740899E-4</v>
      </c>
      <c r="Y25" s="21">
        <v>2.7496460033267598E-4</v>
      </c>
      <c r="Z25" s="21">
        <v>4.3814838088792197E-5</v>
      </c>
      <c r="AA25" s="21">
        <v>4.6466695961902099E-4</v>
      </c>
      <c r="AB25" s="21">
        <v>4.8791790291289298E-4</v>
      </c>
      <c r="AC25" s="21">
        <v>2.9124322692415899E-4</v>
      </c>
      <c r="AD25" s="21">
        <v>1.3111013818192701E-3</v>
      </c>
      <c r="AE25" s="21">
        <v>0</v>
      </c>
      <c r="AF25" s="21">
        <v>0</v>
      </c>
      <c r="AG25" s="21">
        <v>1.1638962254644E-4</v>
      </c>
      <c r="AH25" s="21">
        <v>8.5606044864014501E-5</v>
      </c>
      <c r="AI25" s="21">
        <v>7.5752792547669097E-4</v>
      </c>
      <c r="AJ25" s="21">
        <v>3.37905621663519E-4</v>
      </c>
      <c r="AK25" s="21">
        <v>3.8494405179415498E-4</v>
      </c>
      <c r="AL25" s="21">
        <v>1.9823555756875099E-4</v>
      </c>
      <c r="AM25" s="21">
        <v>4.8942619065900498E-5</v>
      </c>
      <c r="AN25" s="21">
        <v>1.3404840306133799E-5</v>
      </c>
      <c r="AO25" s="21">
        <v>3.0717932623760299E-3</v>
      </c>
      <c r="AP25" s="21">
        <v>2.8515701775866202E-3</v>
      </c>
      <c r="AQ25" s="21">
        <v>5.3084631563759903E-4</v>
      </c>
      <c r="AR25" s="21">
        <v>1.79480657331262E-3</v>
      </c>
      <c r="AS25" s="21">
        <v>1.15585298498574E-4</v>
      </c>
      <c r="AT25" s="21">
        <v>2.67718775045893E-3</v>
      </c>
      <c r="AU25" s="21">
        <v>3.38607391117047E-4</v>
      </c>
      <c r="AV25" s="21">
        <v>4.0089193699610203E-4</v>
      </c>
      <c r="AW25" s="21">
        <v>1.20034153769434E-2</v>
      </c>
      <c r="AX25" s="21">
        <v>4.0088312389144499E-3</v>
      </c>
      <c r="AY25" s="21">
        <v>6.4890964375448204E-4</v>
      </c>
      <c r="AZ25" s="21">
        <v>1.37133475722015E-3</v>
      </c>
      <c r="BA25" s="21">
        <v>3.81921193785079E-3</v>
      </c>
      <c r="BB25" s="21">
        <v>5.3808023002430998E-6</v>
      </c>
      <c r="BC25" s="21">
        <v>2.3560355833558901E-2</v>
      </c>
      <c r="BD25" s="21">
        <v>9.5793121988729506E-3</v>
      </c>
      <c r="BE25" s="21">
        <v>1.41185985259361E-2</v>
      </c>
      <c r="BF25" s="21">
        <v>3.7175050391571101E-3</v>
      </c>
      <c r="BG25" s="21">
        <v>0.38995688057811501</v>
      </c>
      <c r="BH25" s="21">
        <v>0.95667368222252402</v>
      </c>
      <c r="BI25" s="21">
        <v>1.8215362872079401E-2</v>
      </c>
      <c r="BJ25" s="21">
        <v>8.0165461976961002E-3</v>
      </c>
      <c r="BK25" s="21">
        <v>3.1069905447930701E-2</v>
      </c>
      <c r="BL25" s="21">
        <v>5.0401392498663197E-2</v>
      </c>
      <c r="BM25" s="21">
        <v>4.00102569295262E-2</v>
      </c>
      <c r="BN25" s="21">
        <v>1.07248837288553E-2</v>
      </c>
      <c r="BO25" s="21">
        <v>15.512425974224101</v>
      </c>
      <c r="BP25" s="21">
        <v>51.209822761988796</v>
      </c>
      <c r="BQ25" s="21">
        <v>1.4163893713041199E-3</v>
      </c>
      <c r="BR25" s="21">
        <v>1.2386649540430001E-2</v>
      </c>
      <c r="BS25" s="21">
        <v>9.3683819625278095E-3</v>
      </c>
      <c r="BT25" s="21">
        <v>1.2106820652885601E-2</v>
      </c>
      <c r="BU25" s="21">
        <v>9.1325783490703808E-3</v>
      </c>
      <c r="BV25" s="21">
        <v>6.0245231315987299E-4</v>
      </c>
      <c r="BW25" s="21">
        <v>9.0003663922882102E-2</v>
      </c>
      <c r="BX25" s="21">
        <v>5.8131884545249098E-2</v>
      </c>
      <c r="BY25" s="21">
        <v>1.8262623166642299E-2</v>
      </c>
      <c r="BZ25" s="21">
        <v>3.1235088154150498E-3</v>
      </c>
      <c r="CA25" s="21">
        <v>0</v>
      </c>
      <c r="CB25" s="21">
        <v>4.9309145894748403E-3</v>
      </c>
      <c r="CC25" s="21">
        <v>2.0302546875556601E-2</v>
      </c>
      <c r="CD25" s="21">
        <v>2.5342370423392699E-2</v>
      </c>
      <c r="CE25" s="21">
        <v>5.5965053516617597E-2</v>
      </c>
      <c r="CF25" s="21">
        <v>3.3188482638781297E-2</v>
      </c>
      <c r="CG25" s="21">
        <v>4.1708989632630401E-2</v>
      </c>
      <c r="CH25" s="21">
        <v>1.02665268484047E-2</v>
      </c>
      <c r="CI25" s="21">
        <v>1.4868197743803799E-2</v>
      </c>
      <c r="CJ25" s="21">
        <v>2.8798742047692099E-4</v>
      </c>
      <c r="CK25" s="21">
        <v>5.4253154994897204E-3</v>
      </c>
      <c r="CL25" s="21">
        <v>2.6486335294711099E-2</v>
      </c>
      <c r="CM25" s="21">
        <v>5.9675920177980797E-2</v>
      </c>
      <c r="CN25" s="21">
        <v>2.2789108671888401E-3</v>
      </c>
      <c r="CO25" s="21">
        <v>0.132151608682544</v>
      </c>
      <c r="CP25" s="21">
        <v>3.7003906876122601E-2</v>
      </c>
      <c r="CQ25" s="21">
        <v>1.9524563107512102E-2</v>
      </c>
      <c r="CR25" s="21">
        <v>2.30598252813894E-2</v>
      </c>
      <c r="CS25" s="21">
        <v>3.5036488062173299E-2</v>
      </c>
      <c r="CT25" s="21">
        <v>0.156508787583061</v>
      </c>
      <c r="CU25" s="21">
        <v>2.4098231304535301E-2</v>
      </c>
      <c r="CV25" s="21">
        <v>4.38686672714165E-2</v>
      </c>
      <c r="CW25" s="21">
        <v>1.6650999348104899E-2</v>
      </c>
      <c r="CX25" s="21">
        <v>2.00218708902354E-2</v>
      </c>
      <c r="CY25" s="21">
        <v>0.102922880328138</v>
      </c>
      <c r="CZ25" s="21">
        <v>0.43083384732227897</v>
      </c>
      <c r="DA25" s="21">
        <v>8.3152441704954999E-4</v>
      </c>
      <c r="DB25" s="21">
        <v>2.5884325143189502E-2</v>
      </c>
      <c r="DC25" s="21">
        <v>0</v>
      </c>
      <c r="DD25" s="22">
        <v>91.592193590688893</v>
      </c>
      <c r="DE25" s="21">
        <v>39.297523142455901</v>
      </c>
      <c r="DF25" s="21">
        <v>2.63284005867E-4</v>
      </c>
      <c r="DG25" s="21">
        <v>2.1296130729195699</v>
      </c>
      <c r="DH25" s="21">
        <v>0</v>
      </c>
      <c r="DI25" s="21">
        <v>0</v>
      </c>
      <c r="DJ25" s="22">
        <v>41.427399499381401</v>
      </c>
      <c r="DK25" s="21">
        <v>2.8892623183891599E-2</v>
      </c>
      <c r="DL25" s="21">
        <v>0</v>
      </c>
      <c r="DM25" s="21">
        <v>0.17930453481878</v>
      </c>
      <c r="DN25" s="22">
        <v>0.20819715800267199</v>
      </c>
      <c r="DO25" s="21">
        <v>27.603458719235899</v>
      </c>
      <c r="DP25" s="21">
        <v>16.9065999473396</v>
      </c>
      <c r="DQ25" s="22">
        <v>44.510058666575503</v>
      </c>
      <c r="DR25" s="22">
        <v>86.145655323959502</v>
      </c>
      <c r="DS25" s="22">
        <v>177.737848914648</v>
      </c>
    </row>
    <row r="26" spans="1:123" ht="11.25">
      <c r="A26" s="24">
        <v>2009</v>
      </c>
      <c r="B26" s="24" t="s">
        <v>214</v>
      </c>
      <c r="C26" s="23" t="s">
        <v>213</v>
      </c>
      <c r="D26" s="21">
        <v>1.87713249795718</v>
      </c>
      <c r="E26" s="21">
        <v>1.8664987433495E-4</v>
      </c>
      <c r="F26" s="21">
        <v>5.3138117073776602E-5</v>
      </c>
      <c r="G26" s="21">
        <v>2.3729155959033199</v>
      </c>
      <c r="H26" s="21">
        <v>0.100847282483708</v>
      </c>
      <c r="I26" s="21">
        <v>3.7905413497991497E-4</v>
      </c>
      <c r="J26" s="21">
        <v>0</v>
      </c>
      <c r="K26" s="21">
        <v>2.1219043524778E-4</v>
      </c>
      <c r="L26" s="21">
        <v>1.75416053493219E-2</v>
      </c>
      <c r="M26" s="21">
        <v>1.1475659000002301E-3</v>
      </c>
      <c r="N26" s="21">
        <v>8.6229844378817304E-4</v>
      </c>
      <c r="O26" s="21">
        <v>2.0168885597008401E-4</v>
      </c>
      <c r="P26" s="21">
        <v>1.25051573484951E-5</v>
      </c>
      <c r="Q26" s="21">
        <v>7.2976859334921405E-4</v>
      </c>
      <c r="R26" s="21">
        <v>2.85723692646372E-4</v>
      </c>
      <c r="S26" s="21">
        <v>4.7754703786820303E-5</v>
      </c>
      <c r="T26" s="21">
        <v>1.06888659277925E-3</v>
      </c>
      <c r="U26" s="21">
        <v>3.4928143082913798E-5</v>
      </c>
      <c r="V26" s="21">
        <v>4.8147238838542004</v>
      </c>
      <c r="W26" s="21">
        <v>0</v>
      </c>
      <c r="X26" s="21">
        <v>1.4524326784258601E-4</v>
      </c>
      <c r="Y26" s="21">
        <v>9.1508156295993202E-5</v>
      </c>
      <c r="Z26" s="21">
        <v>5.2507891172320904E-6</v>
      </c>
      <c r="AA26" s="21">
        <v>3.5081591716017602E-4</v>
      </c>
      <c r="AB26" s="21">
        <v>2.6282861256689499E-4</v>
      </c>
      <c r="AC26" s="21">
        <v>2.2087364895316899E-4</v>
      </c>
      <c r="AD26" s="21">
        <v>9.7594567191683202E-5</v>
      </c>
      <c r="AE26" s="21">
        <v>2.32864449560245E-5</v>
      </c>
      <c r="AF26" s="21">
        <v>2.5232543980277098E-5</v>
      </c>
      <c r="AG26" s="21">
        <v>4.2532709631070701E-5</v>
      </c>
      <c r="AH26" s="21">
        <v>4.8619481491560303E-5</v>
      </c>
      <c r="AI26" s="21">
        <v>2.0093012574899099E-4</v>
      </c>
      <c r="AJ26" s="21">
        <v>1.9977898958838401E-4</v>
      </c>
      <c r="AK26" s="21">
        <v>3.4971914931954497E-4</v>
      </c>
      <c r="AL26" s="21">
        <v>1.36534774146133E-4</v>
      </c>
      <c r="AM26" s="21">
        <v>4.0143647712985797E-5</v>
      </c>
      <c r="AN26" s="21">
        <v>7.81646369818302E-6</v>
      </c>
      <c r="AO26" s="21">
        <v>2.1351986585799098E-3</v>
      </c>
      <c r="AP26" s="21">
        <v>1.69914798605478E-3</v>
      </c>
      <c r="AQ26" s="21">
        <v>2.9221999653555099E-4</v>
      </c>
      <c r="AR26" s="21">
        <v>8.9078528248949496E-4</v>
      </c>
      <c r="AS26" s="21">
        <v>7.4233104039346398E-5</v>
      </c>
      <c r="AT26" s="21">
        <v>1.27365913975507E-3</v>
      </c>
      <c r="AU26" s="21">
        <v>2.31819511288799E-4</v>
      </c>
      <c r="AV26" s="21">
        <v>1.84106045533238E-4</v>
      </c>
      <c r="AW26" s="21">
        <v>9.2689440588417105E-3</v>
      </c>
      <c r="AX26" s="21">
        <v>1.72772467424056E-3</v>
      </c>
      <c r="AY26" s="21">
        <v>3.9082272884937498E-4</v>
      </c>
      <c r="AZ26" s="21">
        <v>4.6682146850880603E-2</v>
      </c>
      <c r="BA26" s="21">
        <v>2.3950252542866502E-3</v>
      </c>
      <c r="BB26" s="21">
        <v>3.45779174064772E-6</v>
      </c>
      <c r="BC26" s="21">
        <v>9.8793703822154494E-2</v>
      </c>
      <c r="BD26" s="21">
        <v>2.2907564077113699E-2</v>
      </c>
      <c r="BE26" s="21">
        <v>5.0643616192918801E-2</v>
      </c>
      <c r="BF26" s="21">
        <v>3.2771927419695999E-2</v>
      </c>
      <c r="BG26" s="21">
        <v>1.39491963461018</v>
      </c>
      <c r="BH26" s="21">
        <v>3.0774802946596602</v>
      </c>
      <c r="BI26" s="21">
        <v>0.23655503121603699</v>
      </c>
      <c r="BJ26" s="21">
        <v>0.21008821586071899</v>
      </c>
      <c r="BK26" s="21">
        <v>4.4056737946329201E-2</v>
      </c>
      <c r="BL26" s="21">
        <v>0.39170285106887598</v>
      </c>
      <c r="BM26" s="21">
        <v>1.7918351467907001</v>
      </c>
      <c r="BN26" s="21">
        <v>0.10592163120104001</v>
      </c>
      <c r="BO26" s="21">
        <v>5.4433083887056197</v>
      </c>
      <c r="BP26" s="21">
        <v>31.005709588472701</v>
      </c>
      <c r="BQ26" s="21">
        <v>1.10148574935975E-3</v>
      </c>
      <c r="BR26" s="21">
        <v>0.32747280278083701</v>
      </c>
      <c r="BS26" s="21">
        <v>0.30043555114140702</v>
      </c>
      <c r="BT26" s="21">
        <v>7.5023967815337003E-2</v>
      </c>
      <c r="BU26" s="21">
        <v>2.0653583950965001E-2</v>
      </c>
      <c r="BV26" s="21">
        <v>2.3583636737225399E-4</v>
      </c>
      <c r="BW26" s="21">
        <v>1.84356851096497</v>
      </c>
      <c r="BX26" s="21">
        <v>0.587627927656028</v>
      </c>
      <c r="BY26" s="21">
        <v>0.14236727416262299</v>
      </c>
      <c r="BZ26" s="21">
        <v>8.9582363737037297E-4</v>
      </c>
      <c r="CA26" s="21">
        <v>0</v>
      </c>
      <c r="CB26" s="21">
        <v>0.129607172593384</v>
      </c>
      <c r="CC26" s="21">
        <v>0.125635573641322</v>
      </c>
      <c r="CD26" s="21">
        <v>7.3559747746114304E-2</v>
      </c>
      <c r="CE26" s="21">
        <v>0.70381117318748898</v>
      </c>
      <c r="CF26" s="21">
        <v>7.6731919116796096E-2</v>
      </c>
      <c r="CG26" s="21">
        <v>0.29840465210525002</v>
      </c>
      <c r="CH26" s="21">
        <v>4.1730202857743801E-2</v>
      </c>
      <c r="CI26" s="21">
        <v>7.5510730198793799E-2</v>
      </c>
      <c r="CJ26" s="21">
        <v>1.5580679410811399E-4</v>
      </c>
      <c r="CK26" s="21">
        <v>3.8158177906722599E-3</v>
      </c>
      <c r="CL26" s="21">
        <v>0.18415397059576299</v>
      </c>
      <c r="CM26" s="21">
        <v>0.64018973776263999</v>
      </c>
      <c r="CN26" s="21">
        <v>9.5583657465167504E-3</v>
      </c>
      <c r="CO26" s="21">
        <v>0.59571653777191202</v>
      </c>
      <c r="CP26" s="21">
        <v>0.35783377043600001</v>
      </c>
      <c r="CQ26" s="21">
        <v>0.450423076329656</v>
      </c>
      <c r="CR26" s="21">
        <v>1.3152520589130099</v>
      </c>
      <c r="CS26" s="21">
        <v>0.48243204757783598</v>
      </c>
      <c r="CT26" s="21">
        <v>0.52423963846271104</v>
      </c>
      <c r="CU26" s="21">
        <v>0.55701185547894105</v>
      </c>
      <c r="CV26" s="21">
        <v>0.79841494282884595</v>
      </c>
      <c r="CW26" s="21">
        <v>0.34060585932835902</v>
      </c>
      <c r="CX26" s="21">
        <v>1.7130977639199101</v>
      </c>
      <c r="CY26" s="21">
        <v>3.0324465815138302</v>
      </c>
      <c r="CZ26" s="21">
        <v>0.87037666624578602</v>
      </c>
      <c r="DA26" s="21">
        <v>3.37461791307717E-4</v>
      </c>
      <c r="DB26" s="21">
        <v>0.160296933374626</v>
      </c>
      <c r="DC26" s="21">
        <v>0</v>
      </c>
      <c r="DD26" s="22">
        <v>70.025308178944002</v>
      </c>
      <c r="DE26" s="21">
        <v>189.28229321834399</v>
      </c>
      <c r="DF26" s="21">
        <v>0</v>
      </c>
      <c r="DG26" s="21">
        <v>3.6097005944960801</v>
      </c>
      <c r="DH26" s="21">
        <v>0</v>
      </c>
      <c r="DI26" s="21">
        <v>0</v>
      </c>
      <c r="DJ26" s="22">
        <v>192.89199381284001</v>
      </c>
      <c r="DK26" s="21">
        <v>9.4914065724485696E-4</v>
      </c>
      <c r="DL26" s="21">
        <v>0</v>
      </c>
      <c r="DM26" s="21">
        <v>-2.8130946256073002</v>
      </c>
      <c r="DN26" s="22">
        <v>-2.81214548495005</v>
      </c>
      <c r="DO26" s="21">
        <v>83.527980126982698</v>
      </c>
      <c r="DP26" s="21">
        <v>2.5293139821100801</v>
      </c>
      <c r="DQ26" s="22">
        <v>86.057294109092794</v>
      </c>
      <c r="DR26" s="22">
        <v>276.137142436982</v>
      </c>
      <c r="DS26" s="22">
        <v>346.16245061592599</v>
      </c>
    </row>
    <row r="27" spans="1:123" ht="11.25">
      <c r="A27" s="24">
        <v>2009</v>
      </c>
      <c r="B27" s="24" t="s">
        <v>212</v>
      </c>
      <c r="C27" s="23" t="s">
        <v>211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2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2">
        <v>0</v>
      </c>
      <c r="DK27" s="21">
        <v>0</v>
      </c>
      <c r="DL27" s="21">
        <v>0</v>
      </c>
      <c r="DM27" s="21">
        <v>0</v>
      </c>
      <c r="DN27" s="22">
        <v>0</v>
      </c>
      <c r="DO27" s="21">
        <v>0</v>
      </c>
      <c r="DP27" s="21">
        <v>0</v>
      </c>
      <c r="DQ27" s="22">
        <v>0</v>
      </c>
      <c r="DR27" s="22">
        <v>0</v>
      </c>
      <c r="DS27" s="22">
        <v>0</v>
      </c>
    </row>
    <row r="28" spans="1:123" ht="15.95" customHeight="1">
      <c r="A28" s="30">
        <v>2009</v>
      </c>
      <c r="B28" s="30" t="s">
        <v>210</v>
      </c>
      <c r="C28" s="29" t="s">
        <v>209</v>
      </c>
      <c r="D28" s="27">
        <v>7.6519229878671498</v>
      </c>
      <c r="E28" s="27">
        <v>0.1582923442085</v>
      </c>
      <c r="F28" s="27">
        <v>0</v>
      </c>
      <c r="G28" s="27">
        <v>0.78782087541416401</v>
      </c>
      <c r="H28" s="27">
        <v>0</v>
      </c>
      <c r="I28" s="27">
        <v>4.4938025531131697E-3</v>
      </c>
      <c r="J28" s="27">
        <v>0</v>
      </c>
      <c r="K28" s="27">
        <v>8.8489200787735707E-3</v>
      </c>
      <c r="L28" s="27">
        <v>0.28694263104760598</v>
      </c>
      <c r="M28" s="27">
        <v>0.46455105822412501</v>
      </c>
      <c r="N28" s="27">
        <v>1.06181790517598</v>
      </c>
      <c r="O28" s="27">
        <v>2.2668807076827099E-2</v>
      </c>
      <c r="P28" s="27">
        <v>0.247728049372818</v>
      </c>
      <c r="Q28" s="27">
        <v>1.1112375239489301</v>
      </c>
      <c r="R28" s="27">
        <v>0.55255435913886897</v>
      </c>
      <c r="S28" s="27">
        <v>7.9404105848674106E-2</v>
      </c>
      <c r="T28" s="27">
        <v>1.62093162122946</v>
      </c>
      <c r="U28" s="27">
        <v>0.14027225249219999</v>
      </c>
      <c r="V28" s="27">
        <v>8.21468605180318E-2</v>
      </c>
      <c r="W28" s="27">
        <v>0</v>
      </c>
      <c r="X28" s="27">
        <v>74.972581300607601</v>
      </c>
      <c r="Y28" s="27">
        <v>24.0242545931265</v>
      </c>
      <c r="Z28" s="27">
        <v>0.38306688653176901</v>
      </c>
      <c r="AA28" s="27">
        <v>0</v>
      </c>
      <c r="AB28" s="27">
        <v>12.702556883781501</v>
      </c>
      <c r="AC28" s="27">
        <v>2.65237152098541</v>
      </c>
      <c r="AD28" s="27">
        <v>0.26260604702643198</v>
      </c>
      <c r="AE28" s="27">
        <v>0</v>
      </c>
      <c r="AF28" s="27">
        <v>0.103930138972368</v>
      </c>
      <c r="AG28" s="27">
        <v>0.13570129273248399</v>
      </c>
      <c r="AH28" s="27">
        <v>2.61499594837977E-2</v>
      </c>
      <c r="AI28" s="27">
        <v>1.6014482641919501</v>
      </c>
      <c r="AJ28" s="27">
        <v>1.5158251531217199</v>
      </c>
      <c r="AK28" s="27">
        <v>0.53190210740158295</v>
      </c>
      <c r="AL28" s="27">
        <v>0.25512202576291898</v>
      </c>
      <c r="AM28" s="27">
        <v>1.2740852750192801E-2</v>
      </c>
      <c r="AN28" s="27">
        <v>2.45857290492838E-2</v>
      </c>
      <c r="AO28" s="27">
        <v>0.58441614112920404</v>
      </c>
      <c r="AP28" s="27">
        <v>2.4046374474286401</v>
      </c>
      <c r="AQ28" s="27">
        <v>0.15154693438425801</v>
      </c>
      <c r="AR28" s="27">
        <v>3.6930921430156097E-2</v>
      </c>
      <c r="AS28" s="27">
        <v>0.54445677776138501</v>
      </c>
      <c r="AT28" s="27">
        <v>0</v>
      </c>
      <c r="AU28" s="27">
        <v>2.3876431185524001</v>
      </c>
      <c r="AV28" s="27">
        <v>0.97383435217055803</v>
      </c>
      <c r="AW28" s="27">
        <v>0</v>
      </c>
      <c r="AX28" s="27">
        <v>0.50057306698779303</v>
      </c>
      <c r="AY28" s="27">
        <v>5.9316790166872501E-3</v>
      </c>
      <c r="AZ28" s="27">
        <v>0.14234257791902599</v>
      </c>
      <c r="BA28" s="27">
        <v>0.122869086979771</v>
      </c>
      <c r="BB28" s="27">
        <v>0</v>
      </c>
      <c r="BC28" s="27">
        <v>1.03138322363476</v>
      </c>
      <c r="BD28" s="27">
        <v>0</v>
      </c>
      <c r="BE28" s="27">
        <v>0.571341290484356</v>
      </c>
      <c r="BF28" s="27">
        <v>0.95668177718695202</v>
      </c>
      <c r="BG28" s="27">
        <v>3.2241673445485799</v>
      </c>
      <c r="BH28" s="27">
        <v>5.94899864930803</v>
      </c>
      <c r="BI28" s="27">
        <v>8.8502617646141105E-2</v>
      </c>
      <c r="BJ28" s="27">
        <v>0</v>
      </c>
      <c r="BK28" s="27">
        <v>1.4158378571803101E-2</v>
      </c>
      <c r="BL28" s="27">
        <v>0.17962896653441801</v>
      </c>
      <c r="BM28" s="27">
        <v>0.12089936888599399</v>
      </c>
      <c r="BN28" s="27">
        <v>3.5366363677990002E-2</v>
      </c>
      <c r="BO28" s="27">
        <v>1.1039561300860801</v>
      </c>
      <c r="BP28" s="27">
        <v>1.49596633377161</v>
      </c>
      <c r="BQ28" s="27">
        <v>1.32393673115295</v>
      </c>
      <c r="BR28" s="27">
        <v>2.50437690906209E-2</v>
      </c>
      <c r="BS28" s="27">
        <v>4.8216501045807098E-3</v>
      </c>
      <c r="BT28" s="27">
        <v>0</v>
      </c>
      <c r="BU28" s="27">
        <v>0.170477195181062</v>
      </c>
      <c r="BV28" s="27">
        <v>9.9576540396735507E-3</v>
      </c>
      <c r="BW28" s="27">
        <v>0.70941505818217898</v>
      </c>
      <c r="BX28" s="27">
        <v>1.62223675701026</v>
      </c>
      <c r="BY28" s="27">
        <v>0.200022806081747</v>
      </c>
      <c r="BZ28" s="27">
        <v>0.25331917179422703</v>
      </c>
      <c r="CA28" s="27">
        <v>0</v>
      </c>
      <c r="CB28" s="27">
        <v>9.6672531992348307E-2</v>
      </c>
      <c r="CC28" s="27">
        <v>0.159516821120958</v>
      </c>
      <c r="CD28" s="27">
        <v>0.14604748566575901</v>
      </c>
      <c r="CE28" s="27">
        <v>0.241499435035642</v>
      </c>
      <c r="CF28" s="27">
        <v>0.77240237350593799</v>
      </c>
      <c r="CG28" s="27">
        <v>0.36479150013089601</v>
      </c>
      <c r="CH28" s="27">
        <v>0.122557344268563</v>
      </c>
      <c r="CI28" s="27">
        <v>2.2974598867425498E-2</v>
      </c>
      <c r="CJ28" s="27">
        <v>0.163435888798864</v>
      </c>
      <c r="CK28" s="27">
        <v>0.20542410678207201</v>
      </c>
      <c r="CL28" s="27">
        <v>0.111223523150006</v>
      </c>
      <c r="CM28" s="27">
        <v>0.120546206980535</v>
      </c>
      <c r="CN28" s="27">
        <v>4.6270392291353499E-3</v>
      </c>
      <c r="CO28" s="27">
        <v>0.58336616007980802</v>
      </c>
      <c r="CP28" s="27">
        <v>8.8570355116990698E-2</v>
      </c>
      <c r="CQ28" s="27">
        <v>4.2416746620294496</v>
      </c>
      <c r="CR28" s="27">
        <v>1.2778409062888201</v>
      </c>
      <c r="CS28" s="27">
        <v>7.0625829600504</v>
      </c>
      <c r="CT28" s="27">
        <v>0.50284469929044395</v>
      </c>
      <c r="CU28" s="27">
        <v>0.16315485971088201</v>
      </c>
      <c r="CV28" s="27">
        <v>9.6295525139057703E-2</v>
      </c>
      <c r="CW28" s="27">
        <v>0.10595807432918999</v>
      </c>
      <c r="CX28" s="27">
        <v>0.43326648106327798</v>
      </c>
      <c r="CY28" s="27">
        <v>1.0396825529170901</v>
      </c>
      <c r="CZ28" s="27">
        <v>0.517401423362432</v>
      </c>
      <c r="DA28" s="27">
        <v>1.1222358542546501E-2</v>
      </c>
      <c r="DB28" s="27">
        <v>1.5445500822254301</v>
      </c>
      <c r="DC28" s="27">
        <v>0</v>
      </c>
      <c r="DD28" s="28">
        <v>180.632070156129</v>
      </c>
      <c r="DE28" s="27">
        <v>155.066117810886</v>
      </c>
      <c r="DF28" s="27">
        <v>0</v>
      </c>
      <c r="DG28" s="27">
        <v>9.0305799630956596</v>
      </c>
      <c r="DH28" s="27">
        <v>0</v>
      </c>
      <c r="DI28" s="27">
        <v>0</v>
      </c>
      <c r="DJ28" s="28">
        <v>164.09669777398199</v>
      </c>
      <c r="DK28" s="27">
        <v>3.6109413786334201</v>
      </c>
      <c r="DL28" s="27">
        <v>-2.4252487671306E-2</v>
      </c>
      <c r="DM28" s="27">
        <v>-8.0679690531168795</v>
      </c>
      <c r="DN28" s="28">
        <v>-4.4812801621547704</v>
      </c>
      <c r="DO28" s="27">
        <v>76.448027211270002</v>
      </c>
      <c r="DP28" s="27">
        <v>101.00641447613999</v>
      </c>
      <c r="DQ28" s="28">
        <v>177.45444168741</v>
      </c>
      <c r="DR28" s="28">
        <v>337.06985929923701</v>
      </c>
      <c r="DS28" s="28">
        <v>517.70192945536598</v>
      </c>
    </row>
    <row r="29" spans="1:123" ht="11.25">
      <c r="A29" s="24">
        <v>2009</v>
      </c>
      <c r="B29" s="24" t="s">
        <v>208</v>
      </c>
      <c r="C29" s="23" t="s">
        <v>207</v>
      </c>
      <c r="D29" s="21">
        <v>0</v>
      </c>
      <c r="E29" s="21">
        <v>8.9778715552412194E-2</v>
      </c>
      <c r="F29" s="21">
        <v>4.8539183967883801E-2</v>
      </c>
      <c r="G29" s="21">
        <v>0.124484382199569</v>
      </c>
      <c r="H29" s="21">
        <v>7.1121084804855503E-2</v>
      </c>
      <c r="I29" s="21">
        <v>2.35376600952152E-3</v>
      </c>
      <c r="J29" s="21">
        <v>0</v>
      </c>
      <c r="K29" s="21">
        <v>3.9140330775560401E-4</v>
      </c>
      <c r="L29" s="21">
        <v>0.363945497491792</v>
      </c>
      <c r="M29" s="21">
        <v>0</v>
      </c>
      <c r="N29" s="21">
        <v>0</v>
      </c>
      <c r="O29" s="21">
        <v>0</v>
      </c>
      <c r="P29" s="21">
        <v>0</v>
      </c>
      <c r="Q29" s="21">
        <v>0.15069046473119299</v>
      </c>
      <c r="R29" s="21">
        <v>0</v>
      </c>
      <c r="S29" s="21">
        <v>0</v>
      </c>
      <c r="T29" s="21">
        <v>4.1107239269550601E-4</v>
      </c>
      <c r="U29" s="21">
        <v>3.2745621647525302E-3</v>
      </c>
      <c r="V29" s="21">
        <v>0</v>
      </c>
      <c r="W29" s="21">
        <v>0</v>
      </c>
      <c r="X29" s="21">
        <v>0.16355342980679999</v>
      </c>
      <c r="Y29" s="21">
        <v>0.89513011374463503</v>
      </c>
      <c r="Z29" s="21">
        <v>9.6711851523886509E-3</v>
      </c>
      <c r="AA29" s="21">
        <v>1.51386250361477E-3</v>
      </c>
      <c r="AB29" s="21">
        <v>0</v>
      </c>
      <c r="AC29" s="21">
        <v>0</v>
      </c>
      <c r="AD29" s="21">
        <v>2.76961027874667E-2</v>
      </c>
      <c r="AE29" s="21">
        <v>0</v>
      </c>
      <c r="AF29" s="21">
        <v>0</v>
      </c>
      <c r="AG29" s="21">
        <v>0</v>
      </c>
      <c r="AH29" s="21">
        <v>1.4215887427210301E-4</v>
      </c>
      <c r="AI29" s="21">
        <v>0</v>
      </c>
      <c r="AJ29" s="21">
        <v>0</v>
      </c>
      <c r="AK29" s="21">
        <v>0</v>
      </c>
      <c r="AL29" s="21">
        <v>0</v>
      </c>
      <c r="AM29" s="21">
        <v>1.23024832698003E-3</v>
      </c>
      <c r="AN29" s="21">
        <v>4.0194301945527099E-3</v>
      </c>
      <c r="AO29" s="21">
        <v>4.55423433128294E-2</v>
      </c>
      <c r="AP29" s="21">
        <v>0</v>
      </c>
      <c r="AQ29" s="21">
        <v>2.0876231634902599E-5</v>
      </c>
      <c r="AR29" s="21">
        <v>1.4767610956373299E-3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1.2067960092130899E-2</v>
      </c>
      <c r="AY29" s="21">
        <v>1.5676343180949599E-3</v>
      </c>
      <c r="AZ29" s="21">
        <v>3.8606042800408698E-2</v>
      </c>
      <c r="BA29" s="21">
        <v>0.11096249029880299</v>
      </c>
      <c r="BB29" s="21">
        <v>3.0908864405883802E-5</v>
      </c>
      <c r="BC29" s="21">
        <v>0.55009588223579697</v>
      </c>
      <c r="BD29" s="21">
        <v>0.303374408363623</v>
      </c>
      <c r="BE29" s="21">
        <v>0.33459869803912401</v>
      </c>
      <c r="BF29" s="21">
        <v>0.11234670344270099</v>
      </c>
      <c r="BG29" s="21">
        <v>0.26832286812654699</v>
      </c>
      <c r="BH29" s="21">
        <v>0.38718262073790899</v>
      </c>
      <c r="BI29" s="21">
        <v>6.7561405526049306E-2</v>
      </c>
      <c r="BJ29" s="21">
        <v>0.120113831241645</v>
      </c>
      <c r="BK29" s="21">
        <v>0</v>
      </c>
      <c r="BL29" s="21">
        <v>6.42627214177178E-2</v>
      </c>
      <c r="BM29" s="21">
        <v>5.5508194204424301E-2</v>
      </c>
      <c r="BN29" s="21">
        <v>3.4631167903319597E-2</v>
      </c>
      <c r="BO29" s="21">
        <v>0.12450930946439299</v>
      </c>
      <c r="BP29" s="21">
        <v>0.52847428437591804</v>
      </c>
      <c r="BQ29" s="21">
        <v>1.47246318997431E-2</v>
      </c>
      <c r="BR29" s="21">
        <v>2.0141457927604599E-2</v>
      </c>
      <c r="BS29" s="21">
        <v>1.47559667413512E-2</v>
      </c>
      <c r="BT29" s="21">
        <v>0</v>
      </c>
      <c r="BU29" s="21">
        <v>2.4238613156695801E-2</v>
      </c>
      <c r="BV29" s="21">
        <v>3.24008462829179E-3</v>
      </c>
      <c r="BW29" s="21">
        <v>0.26701606817657603</v>
      </c>
      <c r="BX29" s="21">
        <v>0.18608383301297399</v>
      </c>
      <c r="BY29" s="21">
        <v>4.9414245135544703E-2</v>
      </c>
      <c r="BZ29" s="21">
        <v>1.4109342319643099E-3</v>
      </c>
      <c r="CA29" s="21">
        <v>0</v>
      </c>
      <c r="CB29" s="21">
        <v>1.64927809452864E-2</v>
      </c>
      <c r="CC29" s="21">
        <v>7.3306648420051801E-2</v>
      </c>
      <c r="CD29" s="21">
        <v>1.4289009639659501E-2</v>
      </c>
      <c r="CE29" s="21">
        <v>8.8545571974908199E-2</v>
      </c>
      <c r="CF29" s="21">
        <v>0.21325441763802</v>
      </c>
      <c r="CG29" s="21">
        <v>0.24891156242707499</v>
      </c>
      <c r="CH29" s="21">
        <v>1.7445440473559101E-2</v>
      </c>
      <c r="CI29" s="21">
        <v>1.4243670042224399E-2</v>
      </c>
      <c r="CJ29" s="21">
        <v>4.2520698885498198E-2</v>
      </c>
      <c r="CK29" s="21">
        <v>6.3700177664971394E-2</v>
      </c>
      <c r="CL29" s="21">
        <v>3.3082672295548302E-2</v>
      </c>
      <c r="CM29" s="21">
        <v>5.1153758289591102E-2</v>
      </c>
      <c r="CN29" s="21">
        <v>8.8397038329668092E-3</v>
      </c>
      <c r="CO29" s="21">
        <v>0.36538656412620202</v>
      </c>
      <c r="CP29" s="21">
        <v>3.8107672920460703E-2</v>
      </c>
      <c r="CQ29" s="21">
        <v>4.2021042278821099</v>
      </c>
      <c r="CR29" s="21">
        <v>0.71119066688417898</v>
      </c>
      <c r="CS29" s="21">
        <v>1.9185821512558801</v>
      </c>
      <c r="CT29" s="21">
        <v>0.15939521998935899</v>
      </c>
      <c r="CU29" s="21">
        <v>3.5802790058253701E-2</v>
      </c>
      <c r="CV29" s="21">
        <v>4.6649740818561297E-2</v>
      </c>
      <c r="CW29" s="21">
        <v>2.17365611494744E-2</v>
      </c>
      <c r="CX29" s="21">
        <v>4.0823549441695202E-2</v>
      </c>
      <c r="CY29" s="21">
        <v>0.18549302629387199</v>
      </c>
      <c r="CZ29" s="21">
        <v>0.28424392991616798</v>
      </c>
      <c r="DA29" s="21">
        <v>2.0501508675830001E-2</v>
      </c>
      <c r="DB29" s="21">
        <v>0.28653014857772202</v>
      </c>
      <c r="DC29" s="21">
        <v>0</v>
      </c>
      <c r="DD29" s="22">
        <v>14.902563481536101</v>
      </c>
      <c r="DE29" s="21">
        <v>163.083027612243</v>
      </c>
      <c r="DF29" s="21">
        <v>0</v>
      </c>
      <c r="DG29" s="21">
        <v>11.2577246814545</v>
      </c>
      <c r="DH29" s="21">
        <v>0</v>
      </c>
      <c r="DI29" s="21">
        <v>0</v>
      </c>
      <c r="DJ29" s="22">
        <v>174.34075229369799</v>
      </c>
      <c r="DK29" s="21">
        <v>1.2699170522970999</v>
      </c>
      <c r="DL29" s="21">
        <v>1.7404632139747999E-3</v>
      </c>
      <c r="DM29" s="21">
        <v>-0.422792928986855</v>
      </c>
      <c r="DN29" s="22">
        <v>0.84886458652421803</v>
      </c>
      <c r="DO29" s="21">
        <v>24.360862509788198</v>
      </c>
      <c r="DP29" s="21">
        <v>24.221134861225799</v>
      </c>
      <c r="DQ29" s="22">
        <v>48.581997371013998</v>
      </c>
      <c r="DR29" s="22">
        <v>223.771614251236</v>
      </c>
      <c r="DS29" s="22">
        <v>238.67417773277199</v>
      </c>
    </row>
    <row r="30" spans="1:123" ht="11.25">
      <c r="A30" s="24">
        <v>2009</v>
      </c>
      <c r="B30" s="24" t="s">
        <v>206</v>
      </c>
      <c r="C30" s="23" t="s">
        <v>205</v>
      </c>
      <c r="D30" s="21">
        <v>0</v>
      </c>
      <c r="E30" s="21">
        <v>0</v>
      </c>
      <c r="F30" s="21">
        <v>0</v>
      </c>
      <c r="G30" s="21">
        <v>2.53107819508335E-2</v>
      </c>
      <c r="H30" s="21">
        <v>1.7977784503502701E-2</v>
      </c>
      <c r="I30" s="21">
        <v>4.3883042537338698E-4</v>
      </c>
      <c r="J30" s="21">
        <v>0</v>
      </c>
      <c r="K30" s="21">
        <v>2.18776998006485E-4</v>
      </c>
      <c r="L30" s="21">
        <v>0.13594800043376401</v>
      </c>
      <c r="M30" s="21">
        <v>2.9755746052093799E-3</v>
      </c>
      <c r="N30" s="21">
        <v>3.6377761414881499E-3</v>
      </c>
      <c r="O30" s="21">
        <v>1.8761512186996601E-3</v>
      </c>
      <c r="P30" s="21">
        <v>0</v>
      </c>
      <c r="Q30" s="21">
        <v>2.5252071175751499E-3</v>
      </c>
      <c r="R30" s="21">
        <v>6.6822252186320998E-4</v>
      </c>
      <c r="S30" s="21">
        <v>1.83505866149629E-4</v>
      </c>
      <c r="T30" s="21">
        <v>2.7542850998275199E-3</v>
      </c>
      <c r="U30" s="21">
        <v>4.40100262754729E-5</v>
      </c>
      <c r="V30" s="21">
        <v>2.1923696017744701E-3</v>
      </c>
      <c r="W30" s="21">
        <v>0</v>
      </c>
      <c r="X30" s="21">
        <v>0</v>
      </c>
      <c r="Y30" s="21">
        <v>0</v>
      </c>
      <c r="Z30" s="21">
        <v>0.37759834386096702</v>
      </c>
      <c r="AA30" s="21">
        <v>4.53144697475703E-3</v>
      </c>
      <c r="AB30" s="21">
        <v>1.3574811025097601E-4</v>
      </c>
      <c r="AC30" s="21">
        <v>0</v>
      </c>
      <c r="AD30" s="21">
        <v>0</v>
      </c>
      <c r="AE30" s="21">
        <v>5.2516895673034103E-5</v>
      </c>
      <c r="AF30" s="21">
        <v>3.7355163716634E-4</v>
      </c>
      <c r="AG30" s="21">
        <v>1.05496467933245E-4</v>
      </c>
      <c r="AH30" s="21">
        <v>1.6684771078116401E-4</v>
      </c>
      <c r="AI30" s="21">
        <v>0</v>
      </c>
      <c r="AJ30" s="21">
        <v>6.3893350097344601E-3</v>
      </c>
      <c r="AK30" s="21">
        <v>1.12581842865385E-3</v>
      </c>
      <c r="AL30" s="21">
        <v>0</v>
      </c>
      <c r="AM30" s="21">
        <v>1.6236073052558101E-4</v>
      </c>
      <c r="AN30" s="21">
        <v>7.4355384022258006E-5</v>
      </c>
      <c r="AO30" s="21">
        <v>6.5278795856815001E-3</v>
      </c>
      <c r="AP30" s="21">
        <v>0</v>
      </c>
      <c r="AQ30" s="21">
        <v>1.63985046640095E-3</v>
      </c>
      <c r="AR30" s="21">
        <v>0</v>
      </c>
      <c r="AS30" s="21">
        <v>9.1883193825229498E-2</v>
      </c>
      <c r="AT30" s="21">
        <v>1.36478312300152E-2</v>
      </c>
      <c r="AU30" s="21">
        <v>1.03090147217138E-2</v>
      </c>
      <c r="AV30" s="21">
        <v>0</v>
      </c>
      <c r="AW30" s="21">
        <v>0</v>
      </c>
      <c r="AX30" s="21">
        <v>0</v>
      </c>
      <c r="AY30" s="21">
        <v>0</v>
      </c>
      <c r="AZ30" s="21">
        <v>2.3749383495264099E-2</v>
      </c>
      <c r="BA30" s="21">
        <v>8.4005523747633197E-3</v>
      </c>
      <c r="BB30" s="21">
        <v>1.39480087405726E-3</v>
      </c>
      <c r="BC30" s="21">
        <v>0.20567998987106201</v>
      </c>
      <c r="BD30" s="21">
        <v>0.124705542867976</v>
      </c>
      <c r="BE30" s="21">
        <v>0.19878380839686899</v>
      </c>
      <c r="BF30" s="21">
        <v>1.9367581717242801</v>
      </c>
      <c r="BG30" s="21">
        <v>0.44527711765635303</v>
      </c>
      <c r="BH30" s="21">
        <v>1.0436475841669</v>
      </c>
      <c r="BI30" s="21">
        <v>4.7316149598900098E-2</v>
      </c>
      <c r="BJ30" s="21">
        <v>0.119829413309001</v>
      </c>
      <c r="BK30" s="21">
        <v>0</v>
      </c>
      <c r="BL30" s="21">
        <v>3.6053869937448899E-2</v>
      </c>
      <c r="BM30" s="21">
        <v>0.145366740407501</v>
      </c>
      <c r="BN30" s="21">
        <v>1.9695337323955099E-2</v>
      </c>
      <c r="BO30" s="21">
        <v>0.30734586970873601</v>
      </c>
      <c r="BP30" s="21">
        <v>0.81198398741814903</v>
      </c>
      <c r="BQ30" s="21">
        <v>0</v>
      </c>
      <c r="BR30" s="21">
        <v>2.2849773864531499E-2</v>
      </c>
      <c r="BS30" s="21">
        <v>9.0290227917159092E-3</v>
      </c>
      <c r="BT30" s="21">
        <v>2.2071033084400799E-2</v>
      </c>
      <c r="BU30" s="21">
        <v>5.91391291616417E-3</v>
      </c>
      <c r="BV30" s="21">
        <v>1.19617339956183E-3</v>
      </c>
      <c r="BW30" s="21">
        <v>8.3894805788588905E-2</v>
      </c>
      <c r="BX30" s="21">
        <v>2.4301442043922698E-2</v>
      </c>
      <c r="BY30" s="21">
        <v>2.9764439045685799E-2</v>
      </c>
      <c r="BZ30" s="21">
        <v>0</v>
      </c>
      <c r="CA30" s="21">
        <v>0</v>
      </c>
      <c r="CB30" s="21">
        <v>0</v>
      </c>
      <c r="CC30" s="21">
        <v>7.5539467111114696E-4</v>
      </c>
      <c r="CD30" s="21">
        <v>2.8844458171809599E-3</v>
      </c>
      <c r="CE30" s="21">
        <v>6.67304306984738E-2</v>
      </c>
      <c r="CF30" s="21">
        <v>3.9568134381501301E-2</v>
      </c>
      <c r="CG30" s="21">
        <v>0.158096877286796</v>
      </c>
      <c r="CH30" s="21">
        <v>5.3834902529721401E-3</v>
      </c>
      <c r="CI30" s="21">
        <v>1.07859610167377E-2</v>
      </c>
      <c r="CJ30" s="21">
        <v>3.16585891412118E-2</v>
      </c>
      <c r="CK30" s="21">
        <v>2.6855430504406901E-2</v>
      </c>
      <c r="CL30" s="21">
        <v>1.1745640618892E-2</v>
      </c>
      <c r="CM30" s="21">
        <v>8.2609334960151298E-3</v>
      </c>
      <c r="CN30" s="21">
        <v>2.7403756365228702E-3</v>
      </c>
      <c r="CO30" s="21">
        <v>0.13633781480017099</v>
      </c>
      <c r="CP30" s="21">
        <v>2.8902598399625602E-2</v>
      </c>
      <c r="CQ30" s="21">
        <v>1.8895299974551001</v>
      </c>
      <c r="CR30" s="21">
        <v>0.21876023934333499</v>
      </c>
      <c r="CS30" s="21">
        <v>0.175021322669525</v>
      </c>
      <c r="CT30" s="21">
        <v>0.127887492585955</v>
      </c>
      <c r="CU30" s="21">
        <v>8.0812331660923293E-3</v>
      </c>
      <c r="CV30" s="21">
        <v>2.52841719498836E-2</v>
      </c>
      <c r="CW30" s="21">
        <v>1.5944035324345001E-2</v>
      </c>
      <c r="CX30" s="21">
        <v>2.5314143875290001E-2</v>
      </c>
      <c r="CY30" s="21">
        <v>6.2120828192827299E-2</v>
      </c>
      <c r="CZ30" s="21">
        <v>0.197330500852649</v>
      </c>
      <c r="DA30" s="21">
        <v>6.0735651100747801E-2</v>
      </c>
      <c r="DB30" s="21">
        <v>0.14733685981158101</v>
      </c>
      <c r="DC30" s="21">
        <v>0</v>
      </c>
      <c r="DD30" s="22">
        <v>9.8705363826645804</v>
      </c>
      <c r="DE30" s="21">
        <v>27.6342723612482</v>
      </c>
      <c r="DF30" s="21">
        <v>0</v>
      </c>
      <c r="DG30" s="21">
        <v>2.9563319382103899</v>
      </c>
      <c r="DH30" s="21">
        <v>0</v>
      </c>
      <c r="DI30" s="21">
        <v>0</v>
      </c>
      <c r="DJ30" s="22">
        <v>30.590604299458601</v>
      </c>
      <c r="DK30" s="21">
        <v>0</v>
      </c>
      <c r="DL30" s="21">
        <v>-5.58565707177568E-2</v>
      </c>
      <c r="DM30" s="21">
        <v>-8.4266037689543799E-2</v>
      </c>
      <c r="DN30" s="22">
        <v>-0.14012260840730101</v>
      </c>
      <c r="DO30" s="21">
        <v>2.0417523146934302</v>
      </c>
      <c r="DP30" s="21">
        <v>14.1330958732495</v>
      </c>
      <c r="DQ30" s="22">
        <v>16.174848187942999</v>
      </c>
      <c r="DR30" s="22">
        <v>46.625329878994201</v>
      </c>
      <c r="DS30" s="22">
        <v>56.495866261658797</v>
      </c>
    </row>
    <row r="31" spans="1:123" ht="11.25">
      <c r="A31" s="34">
        <v>2009</v>
      </c>
      <c r="B31" s="34" t="s">
        <v>204</v>
      </c>
      <c r="C31" s="33" t="s">
        <v>203</v>
      </c>
      <c r="D31" s="32">
        <v>0</v>
      </c>
      <c r="E31" s="32">
        <v>0.55784332493422495</v>
      </c>
      <c r="F31" s="32">
        <v>0.20363257191315401</v>
      </c>
      <c r="G31" s="32">
        <v>1.09820454280334</v>
      </c>
      <c r="H31" s="32">
        <v>6.0026183403888503E-2</v>
      </c>
      <c r="I31" s="32">
        <v>0.98989257759091698</v>
      </c>
      <c r="J31" s="32">
        <v>0</v>
      </c>
      <c r="K31" s="32">
        <v>0.316456082239231</v>
      </c>
      <c r="L31" s="32">
        <v>0.68937063807244603</v>
      </c>
      <c r="M31" s="32">
        <v>0.56495010396943601</v>
      </c>
      <c r="N31" s="32">
        <v>0</v>
      </c>
      <c r="O31" s="32">
        <v>4.34933068764762E-2</v>
      </c>
      <c r="P31" s="32">
        <v>0</v>
      </c>
      <c r="Q31" s="32">
        <v>0</v>
      </c>
      <c r="R31" s="32">
        <v>7.3615066429844306E-2</v>
      </c>
      <c r="S31" s="32">
        <v>6.8772821850325702E-4</v>
      </c>
      <c r="T31" s="32">
        <v>0.56695000382154304</v>
      </c>
      <c r="U31" s="32">
        <v>0.19276762250864801</v>
      </c>
      <c r="V31" s="32">
        <v>0.45543366473005997</v>
      </c>
      <c r="W31" s="32">
        <v>0</v>
      </c>
      <c r="X31" s="32">
        <v>0.14224969403206</v>
      </c>
      <c r="Y31" s="32">
        <v>1.2510581860143999E-2</v>
      </c>
      <c r="Z31" s="32">
        <v>3.4054248640863098E-4</v>
      </c>
      <c r="AA31" s="32">
        <v>181.02186772574899</v>
      </c>
      <c r="AB31" s="32">
        <v>4.8730749967507396</v>
      </c>
      <c r="AC31" s="32">
        <v>0</v>
      </c>
      <c r="AD31" s="32">
        <v>1.74749103242882</v>
      </c>
      <c r="AE31" s="32">
        <v>0.18142177097668299</v>
      </c>
      <c r="AF31" s="32">
        <v>0</v>
      </c>
      <c r="AG31" s="32">
        <v>0</v>
      </c>
      <c r="AH31" s="32">
        <v>0</v>
      </c>
      <c r="AI31" s="32">
        <v>4.9141381120748201E-3</v>
      </c>
      <c r="AJ31" s="32">
        <v>0.34551161907790201</v>
      </c>
      <c r="AK31" s="32">
        <v>3.14872798433273</v>
      </c>
      <c r="AL31" s="32">
        <v>1.4090985324455499E-2</v>
      </c>
      <c r="AM31" s="32">
        <v>2.1108715768325601E-2</v>
      </c>
      <c r="AN31" s="32">
        <v>4.0739898047676797E-3</v>
      </c>
      <c r="AO31" s="32">
        <v>9.8104735151095301</v>
      </c>
      <c r="AP31" s="32">
        <v>2.5029048027034202</v>
      </c>
      <c r="AQ31" s="32">
        <v>0.89786042900054597</v>
      </c>
      <c r="AR31" s="32">
        <v>0.95846458863758199</v>
      </c>
      <c r="AS31" s="32">
        <v>0</v>
      </c>
      <c r="AT31" s="32">
        <v>20.371155250535899</v>
      </c>
      <c r="AU31" s="32">
        <v>23.233991258993299</v>
      </c>
      <c r="AV31" s="32">
        <v>2.2632940216163902</v>
      </c>
      <c r="AW31" s="32">
        <v>1.05799588133319</v>
      </c>
      <c r="AX31" s="32">
        <v>0.920304141591473</v>
      </c>
      <c r="AY31" s="32">
        <v>3.2528623856995201E-3</v>
      </c>
      <c r="AZ31" s="32">
        <v>5.7772529329047702E-2</v>
      </c>
      <c r="BA31" s="32">
        <v>0.237305621992879</v>
      </c>
      <c r="BB31" s="32">
        <v>0</v>
      </c>
      <c r="BC31" s="32">
        <v>86.022540004771301</v>
      </c>
      <c r="BD31" s="32">
        <v>47.575842604767601</v>
      </c>
      <c r="BE31" s="32">
        <v>77.134596270538097</v>
      </c>
      <c r="BF31" s="32">
        <v>0.40676579052032003</v>
      </c>
      <c r="BG31" s="32">
        <v>1.2065855088783299</v>
      </c>
      <c r="BH31" s="32">
        <v>3.7552823705181702</v>
      </c>
      <c r="BI31" s="32">
        <v>0.22367085833092801</v>
      </c>
      <c r="BJ31" s="32">
        <v>0.100378391583306</v>
      </c>
      <c r="BK31" s="32">
        <v>4.9345340274029897E-2</v>
      </c>
      <c r="BL31" s="32">
        <v>6.1733624409154803E-3</v>
      </c>
      <c r="BM31" s="32">
        <v>0.50315089760820497</v>
      </c>
      <c r="BN31" s="32">
        <v>5.7011271938929201E-2</v>
      </c>
      <c r="BO31" s="32">
        <v>0.60634208929829103</v>
      </c>
      <c r="BP31" s="32">
        <v>2.0258366575444402</v>
      </c>
      <c r="BQ31" s="32">
        <v>4.9714383269570103E-2</v>
      </c>
      <c r="BR31" s="32">
        <v>4.2417128258505098E-2</v>
      </c>
      <c r="BS31" s="32">
        <v>2.1953947523201098E-2</v>
      </c>
      <c r="BT31" s="32">
        <v>0</v>
      </c>
      <c r="BU31" s="32">
        <v>0.111529860215247</v>
      </c>
      <c r="BV31" s="32">
        <v>1.16720339823621E-2</v>
      </c>
      <c r="BW31" s="32">
        <v>0.27205842808706998</v>
      </c>
      <c r="BX31" s="32">
        <v>4.1809209080124603</v>
      </c>
      <c r="BY31" s="32">
        <v>0.33873129018360298</v>
      </c>
      <c r="BZ31" s="32">
        <v>4.0336534532376999E-3</v>
      </c>
      <c r="CA31" s="32">
        <v>0</v>
      </c>
      <c r="CB31" s="32">
        <v>0.55486126081557996</v>
      </c>
      <c r="CC31" s="32">
        <v>0.27209301137783698</v>
      </c>
      <c r="CD31" s="32">
        <v>0.14601964812815801</v>
      </c>
      <c r="CE31" s="32">
        <v>0.328133113996049</v>
      </c>
      <c r="CF31" s="32">
        <v>0.96323597777233905</v>
      </c>
      <c r="CG31" s="32">
        <v>0.24256094878393</v>
      </c>
      <c r="CH31" s="32">
        <v>4.8018652638690602E-2</v>
      </c>
      <c r="CI31" s="32">
        <v>9.1487968780387896E-2</v>
      </c>
      <c r="CJ31" s="32">
        <v>0</v>
      </c>
      <c r="CK31" s="32">
        <v>0.46401423191243302</v>
      </c>
      <c r="CL31" s="32">
        <v>0.14970827810943799</v>
      </c>
      <c r="CM31" s="32">
        <v>0.35476222270184998</v>
      </c>
      <c r="CN31" s="32">
        <v>1.4590022918675E-2</v>
      </c>
      <c r="CO31" s="32">
        <v>1.62848912338736</v>
      </c>
      <c r="CP31" s="32">
        <v>0.223716382350055</v>
      </c>
      <c r="CQ31" s="32">
        <v>0.78989569414229999</v>
      </c>
      <c r="CR31" s="32">
        <v>6.26909791339477</v>
      </c>
      <c r="CS31" s="32">
        <v>8.2303774646372407E-3</v>
      </c>
      <c r="CT31" s="32">
        <v>0.76425754947764701</v>
      </c>
      <c r="CU31" s="32">
        <v>0.24590130337131999</v>
      </c>
      <c r="CV31" s="32">
        <v>0.14921981183101701</v>
      </c>
      <c r="CW31" s="32">
        <v>7.1008396451793604E-2</v>
      </c>
      <c r="CX31" s="32">
        <v>0.51245835753745395</v>
      </c>
      <c r="CY31" s="32">
        <v>0.27704849113851998</v>
      </c>
      <c r="CZ31" s="32">
        <v>0.64575652428129604</v>
      </c>
      <c r="DA31" s="32">
        <v>5.60974068081077E-3</v>
      </c>
      <c r="DB31" s="32">
        <v>9.2926166832605794E-2</v>
      </c>
      <c r="DC31" s="32">
        <v>0</v>
      </c>
      <c r="DD31" s="31">
        <v>499.66513631971998</v>
      </c>
      <c r="DE31" s="32">
        <v>70.246688086531904</v>
      </c>
      <c r="DF31" s="32">
        <v>2.2830250609793099E-3</v>
      </c>
      <c r="DG31" s="32">
        <v>1.76740854238371</v>
      </c>
      <c r="DH31" s="32">
        <v>0</v>
      </c>
      <c r="DI31" s="32">
        <v>0</v>
      </c>
      <c r="DJ31" s="31">
        <v>72.0163796539766</v>
      </c>
      <c r="DK31" s="32">
        <v>10.5166017223636</v>
      </c>
      <c r="DL31" s="32">
        <v>-1.35644593112286E-5</v>
      </c>
      <c r="DM31" s="32">
        <v>-3.68915234774675</v>
      </c>
      <c r="DN31" s="31">
        <v>6.8274358101575396</v>
      </c>
      <c r="DO31" s="32">
        <v>316.66768171786902</v>
      </c>
      <c r="DP31" s="32">
        <v>55.222691893104603</v>
      </c>
      <c r="DQ31" s="31">
        <v>371.89037361097297</v>
      </c>
      <c r="DR31" s="31">
        <v>450.734189075107</v>
      </c>
      <c r="DS31" s="31">
        <v>950.39932539482697</v>
      </c>
    </row>
    <row r="32" spans="1:123" ht="15.95" customHeight="1">
      <c r="A32" s="30">
        <v>2009</v>
      </c>
      <c r="B32" s="30" t="s">
        <v>202</v>
      </c>
      <c r="C32" s="29" t="s">
        <v>201</v>
      </c>
      <c r="D32" s="27">
        <v>18.116447406488</v>
      </c>
      <c r="E32" s="27">
        <v>2.2653595354415099</v>
      </c>
      <c r="F32" s="27">
        <v>4.7509832543436896E-3</v>
      </c>
      <c r="G32" s="27">
        <v>6.5703522224002303E-2</v>
      </c>
      <c r="H32" s="27">
        <v>4.2171751454997901E-2</v>
      </c>
      <c r="I32" s="27">
        <v>0.22811777882088799</v>
      </c>
      <c r="J32" s="27">
        <v>0</v>
      </c>
      <c r="K32" s="27">
        <v>0.25571641121639199</v>
      </c>
      <c r="L32" s="27">
        <v>0.16833102225141999</v>
      </c>
      <c r="M32" s="27">
        <v>10.9265579726281</v>
      </c>
      <c r="N32" s="27">
        <v>20.7041847444167</v>
      </c>
      <c r="O32" s="27">
        <v>3.65626746853847</v>
      </c>
      <c r="P32" s="27">
        <v>3.3490176103269702</v>
      </c>
      <c r="Q32" s="27">
        <v>19.222432238272201</v>
      </c>
      <c r="R32" s="27">
        <v>8.4491071719822806</v>
      </c>
      <c r="S32" s="27">
        <v>1.2203927649814501</v>
      </c>
      <c r="T32" s="27">
        <v>22.362735126138698</v>
      </c>
      <c r="U32" s="27">
        <v>1.69834738700295</v>
      </c>
      <c r="V32" s="27">
        <v>5.0824450414196596</v>
      </c>
      <c r="W32" s="27">
        <v>0</v>
      </c>
      <c r="X32" s="27">
        <v>4.6135664980173701</v>
      </c>
      <c r="Y32" s="27">
        <v>1.80791077537126</v>
      </c>
      <c r="Z32" s="27">
        <v>4.6226320151645198E-2</v>
      </c>
      <c r="AA32" s="27">
        <v>8.5585631906880604</v>
      </c>
      <c r="AB32" s="27">
        <v>156.81717648035999</v>
      </c>
      <c r="AC32" s="27">
        <v>33.8300612846785</v>
      </c>
      <c r="AD32" s="27">
        <v>1.74910165052013</v>
      </c>
      <c r="AE32" s="27">
        <v>0.20676673279443</v>
      </c>
      <c r="AF32" s="27">
        <v>2.1733165866264601</v>
      </c>
      <c r="AG32" s="27">
        <v>2.85619281672184</v>
      </c>
      <c r="AH32" s="27">
        <v>0.35567205282501502</v>
      </c>
      <c r="AI32" s="27">
        <v>6.7955454323670699</v>
      </c>
      <c r="AJ32" s="27">
        <v>18.054345088761899</v>
      </c>
      <c r="AK32" s="27">
        <v>2.80611731709361</v>
      </c>
      <c r="AL32" s="27">
        <v>3.8055677177044598</v>
      </c>
      <c r="AM32" s="27">
        <v>8.5248771672644705E-2</v>
      </c>
      <c r="AN32" s="27">
        <v>5.5319628423070998E-2</v>
      </c>
      <c r="AO32" s="27">
        <v>9.1193160924515606</v>
      </c>
      <c r="AP32" s="27">
        <v>7.4896243489623604</v>
      </c>
      <c r="AQ32" s="27">
        <v>2.9049254892698499</v>
      </c>
      <c r="AR32" s="27">
        <v>3.09662712245294</v>
      </c>
      <c r="AS32" s="27">
        <v>0.57563026015389696</v>
      </c>
      <c r="AT32" s="27">
        <v>2.11037017498017</v>
      </c>
      <c r="AU32" s="27">
        <v>1.5695719546678299</v>
      </c>
      <c r="AV32" s="27">
        <v>2.2124741206895702</v>
      </c>
      <c r="AW32" s="27">
        <v>0.77317479514291798</v>
      </c>
      <c r="AX32" s="27">
        <v>5.1844175153357099</v>
      </c>
      <c r="AY32" s="27">
        <v>0</v>
      </c>
      <c r="AZ32" s="27">
        <v>2.0781163809561001</v>
      </c>
      <c r="BA32" s="27">
        <v>1.1509131081064099</v>
      </c>
      <c r="BB32" s="27">
        <v>7.8376161692501608E-6</v>
      </c>
      <c r="BC32" s="27">
        <v>8.1946356439232808</v>
      </c>
      <c r="BD32" s="27">
        <v>3.7867241604392299</v>
      </c>
      <c r="BE32" s="27">
        <v>6.2289693625635199</v>
      </c>
      <c r="BF32" s="27">
        <v>1.52468762506044</v>
      </c>
      <c r="BG32" s="27">
        <v>18.713145908762002</v>
      </c>
      <c r="BH32" s="27">
        <v>10.8081705181994</v>
      </c>
      <c r="BI32" s="27">
        <v>0.12352795904292101</v>
      </c>
      <c r="BJ32" s="27">
        <v>2.3559809021757601</v>
      </c>
      <c r="BK32" s="27">
        <v>0</v>
      </c>
      <c r="BL32" s="27">
        <v>0.23818880368484299</v>
      </c>
      <c r="BM32" s="27">
        <v>0.69425649881048601</v>
      </c>
      <c r="BN32" s="27">
        <v>0.12398301583805101</v>
      </c>
      <c r="BO32" s="27">
        <v>2.7354958237137499</v>
      </c>
      <c r="BP32" s="27">
        <v>4.4913843196799403</v>
      </c>
      <c r="BQ32" s="27">
        <v>14.849183184240299</v>
      </c>
      <c r="BR32" s="27">
        <v>5.0435904235056402E-2</v>
      </c>
      <c r="BS32" s="27">
        <v>0</v>
      </c>
      <c r="BT32" s="27">
        <v>0</v>
      </c>
      <c r="BU32" s="27">
        <v>2.0524257049452501</v>
      </c>
      <c r="BV32" s="27">
        <v>1.27335194142744E-2</v>
      </c>
      <c r="BW32" s="27">
        <v>5.0150614337312804</v>
      </c>
      <c r="BX32" s="27">
        <v>10.3396932000398</v>
      </c>
      <c r="BY32" s="27">
        <v>2.6672978918096701</v>
      </c>
      <c r="BZ32" s="27">
        <v>3.16399042686009</v>
      </c>
      <c r="CA32" s="27">
        <v>0</v>
      </c>
      <c r="CB32" s="27">
        <v>0.358410230003054</v>
      </c>
      <c r="CC32" s="27">
        <v>0.64630979534084299</v>
      </c>
      <c r="CD32" s="27">
        <v>0.57453676920889196</v>
      </c>
      <c r="CE32" s="27">
        <v>1.4778645807875099</v>
      </c>
      <c r="CF32" s="27">
        <v>8.3404270285808995</v>
      </c>
      <c r="CG32" s="27">
        <v>0.92550210402343402</v>
      </c>
      <c r="CH32" s="27">
        <v>0.89268235221657799</v>
      </c>
      <c r="CI32" s="27">
        <v>8.3476211617915602E-2</v>
      </c>
      <c r="CJ32" s="27">
        <v>0.44905675836374997</v>
      </c>
      <c r="CK32" s="27">
        <v>0.62767246985717595</v>
      </c>
      <c r="CL32" s="27">
        <v>0.67361037455877804</v>
      </c>
      <c r="CM32" s="27">
        <v>0</v>
      </c>
      <c r="CN32" s="27">
        <v>8.5828888506467391E-3</v>
      </c>
      <c r="CO32" s="27">
        <v>1.27025445601359</v>
      </c>
      <c r="CP32" s="27">
        <v>0.48766330511025602</v>
      </c>
      <c r="CQ32" s="27">
        <v>39.144709729339098</v>
      </c>
      <c r="CR32" s="27">
        <v>3.3633774795695799</v>
      </c>
      <c r="CS32" s="27">
        <v>21.831993360317401</v>
      </c>
      <c r="CT32" s="27">
        <v>0.53648276914739401</v>
      </c>
      <c r="CU32" s="27">
        <v>0.184182403377881</v>
      </c>
      <c r="CV32" s="27">
        <v>9.3463234721994706E-2</v>
      </c>
      <c r="CW32" s="27">
        <v>0.45679442237093998</v>
      </c>
      <c r="CX32" s="27">
        <v>0.15322848958250801</v>
      </c>
      <c r="CY32" s="27">
        <v>0.85240510435232297</v>
      </c>
      <c r="CZ32" s="27">
        <v>0.490280700008978</v>
      </c>
      <c r="DA32" s="27">
        <v>0.27143495936877399</v>
      </c>
      <c r="DB32" s="27">
        <v>1.2791349250606501</v>
      </c>
      <c r="DC32" s="27">
        <v>0</v>
      </c>
      <c r="DD32" s="28">
        <v>584.34346219134204</v>
      </c>
      <c r="DE32" s="27">
        <v>14.0823033447524</v>
      </c>
      <c r="DF32" s="27">
        <v>7.3395585553868504E-4</v>
      </c>
      <c r="DG32" s="27">
        <v>0</v>
      </c>
      <c r="DH32" s="27">
        <v>0</v>
      </c>
      <c r="DI32" s="27">
        <v>0</v>
      </c>
      <c r="DJ32" s="28">
        <v>14.083037300608</v>
      </c>
      <c r="DK32" s="27">
        <v>0</v>
      </c>
      <c r="DL32" s="27">
        <v>-5.3182771362199504E-6</v>
      </c>
      <c r="DM32" s="27">
        <v>-5.5216394508501399</v>
      </c>
      <c r="DN32" s="28">
        <v>-5.5216447691272803</v>
      </c>
      <c r="DO32" s="27">
        <v>171.47346799619001</v>
      </c>
      <c r="DP32" s="27">
        <v>172.14144034529701</v>
      </c>
      <c r="DQ32" s="28">
        <v>343.61490834148702</v>
      </c>
      <c r="DR32" s="28">
        <v>352.17630087296698</v>
      </c>
      <c r="DS32" s="28">
        <v>936.51976306430902</v>
      </c>
    </row>
    <row r="33" spans="1:123" ht="11.25">
      <c r="A33" s="24">
        <v>2009</v>
      </c>
      <c r="B33" s="24" t="s">
        <v>200</v>
      </c>
      <c r="C33" s="23" t="s">
        <v>199</v>
      </c>
      <c r="D33" s="21">
        <v>1.6682758778870199</v>
      </c>
      <c r="E33" s="21">
        <v>2.80383473272755E-2</v>
      </c>
      <c r="F33" s="21">
        <v>0.28582455555407299</v>
      </c>
      <c r="G33" s="21">
        <v>3.3941760587758098E-3</v>
      </c>
      <c r="H33" s="21">
        <v>0</v>
      </c>
      <c r="I33" s="21">
        <v>7.4620664416779406E-2</v>
      </c>
      <c r="J33" s="21">
        <v>0</v>
      </c>
      <c r="K33" s="21">
        <v>6.4618801374956902E-2</v>
      </c>
      <c r="L33" s="21">
        <v>0.17076370287675</v>
      </c>
      <c r="M33" s="21">
        <v>0.25734513631123701</v>
      </c>
      <c r="N33" s="21">
        <v>2.2066019661183298E-2</v>
      </c>
      <c r="O33" s="21">
        <v>0.12841818224948401</v>
      </c>
      <c r="P33" s="21">
        <v>1.1203834016636899E-3</v>
      </c>
      <c r="Q33" s="21">
        <v>0.58442924573110699</v>
      </c>
      <c r="R33" s="21">
        <v>5.54802026517612E-2</v>
      </c>
      <c r="S33" s="21">
        <v>6.3308393472106097E-3</v>
      </c>
      <c r="T33" s="21">
        <v>2.08905644881373</v>
      </c>
      <c r="U33" s="21">
        <v>1.05840948675052E-2</v>
      </c>
      <c r="V33" s="21">
        <v>1.25718644437567E-2</v>
      </c>
      <c r="W33" s="21">
        <v>0</v>
      </c>
      <c r="X33" s="21">
        <v>9.8768794103940696E-2</v>
      </c>
      <c r="Y33" s="21">
        <v>2.0100448403210101E-2</v>
      </c>
      <c r="Z33" s="21">
        <v>5.2600305924660404E-3</v>
      </c>
      <c r="AA33" s="21">
        <v>3.9259774177492102E-2</v>
      </c>
      <c r="AB33" s="21">
        <v>0.74968766113663599</v>
      </c>
      <c r="AC33" s="21">
        <v>4.1054790696157397</v>
      </c>
      <c r="AD33" s="21">
        <v>1.2895608470312701</v>
      </c>
      <c r="AE33" s="21">
        <v>4.8761753928041898E-2</v>
      </c>
      <c r="AF33" s="21">
        <v>1.2381566183570499E-2</v>
      </c>
      <c r="AG33" s="21">
        <v>4.6107474597677903E-2</v>
      </c>
      <c r="AH33" s="21">
        <v>2.5120301681796201E-3</v>
      </c>
      <c r="AI33" s="21">
        <v>1.21620492449659</v>
      </c>
      <c r="AJ33" s="21">
        <v>0.55119788380815005</v>
      </c>
      <c r="AK33" s="21">
        <v>8.1015764029152993E-3</v>
      </c>
      <c r="AL33" s="21">
        <v>0.36301859220261701</v>
      </c>
      <c r="AM33" s="21">
        <v>2.6441222611817701E-2</v>
      </c>
      <c r="AN33" s="21">
        <v>1.02996721525232E-3</v>
      </c>
      <c r="AO33" s="21">
        <v>1.0480085933202501</v>
      </c>
      <c r="AP33" s="21">
        <v>7.5543890932997307E-2</v>
      </c>
      <c r="AQ33" s="21">
        <v>2.8257611391314899E-2</v>
      </c>
      <c r="AR33" s="21">
        <v>1.5212108349279501</v>
      </c>
      <c r="AS33" s="21">
        <v>6.3563565212611198E-3</v>
      </c>
      <c r="AT33" s="21">
        <v>1.0726881317365999</v>
      </c>
      <c r="AU33" s="21">
        <v>1.6131514097050999E-2</v>
      </c>
      <c r="AV33" s="21">
        <v>0.139220892532921</v>
      </c>
      <c r="AW33" s="21">
        <v>1.10870662862972</v>
      </c>
      <c r="AX33" s="21">
        <v>3.7744469296404901</v>
      </c>
      <c r="AY33" s="21">
        <v>0.39267054527530099</v>
      </c>
      <c r="AZ33" s="21">
        <v>0.16155545426310799</v>
      </c>
      <c r="BA33" s="21">
        <v>0.52129671499006902</v>
      </c>
      <c r="BB33" s="21">
        <v>1.03927247821114E-4</v>
      </c>
      <c r="BC33" s="21">
        <v>1.65994940413287</v>
      </c>
      <c r="BD33" s="21">
        <v>0.42451514233570198</v>
      </c>
      <c r="BE33" s="21">
        <v>0.93056345485092296</v>
      </c>
      <c r="BF33" s="21">
        <v>1.8694801072092999</v>
      </c>
      <c r="BG33" s="21">
        <v>3.9794867921604902</v>
      </c>
      <c r="BH33" s="21">
        <v>2.5086682720011702</v>
      </c>
      <c r="BI33" s="21">
        <v>0.11950945183001301</v>
      </c>
      <c r="BJ33" s="21">
        <v>1.2862169019554599</v>
      </c>
      <c r="BK33" s="21">
        <v>9.6670507099723996E-2</v>
      </c>
      <c r="BL33" s="21">
        <v>0.21396235597513499</v>
      </c>
      <c r="BM33" s="21">
        <v>2.0498051160011599</v>
      </c>
      <c r="BN33" s="21">
        <v>0.11418589717858101</v>
      </c>
      <c r="BO33" s="21">
        <v>0.56549458359151705</v>
      </c>
      <c r="BP33" s="21">
        <v>0.99919170494920295</v>
      </c>
      <c r="BQ33" s="21">
        <v>9.9629175718532395</v>
      </c>
      <c r="BR33" s="21">
        <v>0.23776578756571101</v>
      </c>
      <c r="BS33" s="21">
        <v>0.17031999095963199</v>
      </c>
      <c r="BT33" s="21">
        <v>2.07269576480246</v>
      </c>
      <c r="BU33" s="21">
        <v>1.6440544709268701</v>
      </c>
      <c r="BV33" s="21">
        <v>3.1192435406782001E-2</v>
      </c>
      <c r="BW33" s="21">
        <v>6.8476752284428599</v>
      </c>
      <c r="BX33" s="21">
        <v>20.643417497171399</v>
      </c>
      <c r="BY33" s="21">
        <v>1.30627966153402</v>
      </c>
      <c r="BZ33" s="21">
        <v>0.225126586018143</v>
      </c>
      <c r="CA33" s="21">
        <v>0</v>
      </c>
      <c r="CB33" s="21">
        <v>0.27476490883251398</v>
      </c>
      <c r="CC33" s="21">
        <v>1.6486712831158301</v>
      </c>
      <c r="CD33" s="21">
        <v>0.257400648319354</v>
      </c>
      <c r="CE33" s="21">
        <v>1.2749761932069099</v>
      </c>
      <c r="CF33" s="21">
        <v>3.78959541317372</v>
      </c>
      <c r="CG33" s="21">
        <v>0.228289026725084</v>
      </c>
      <c r="CH33" s="21">
        <v>0.24835367435399899</v>
      </c>
      <c r="CI33" s="21">
        <v>0.36509430364439699</v>
      </c>
      <c r="CJ33" s="21">
        <v>0.11777615414326199</v>
      </c>
      <c r="CK33" s="21">
        <v>0.26903973946628101</v>
      </c>
      <c r="CL33" s="21">
        <v>0.90292392550502198</v>
      </c>
      <c r="CM33" s="21">
        <v>3.4133740154017</v>
      </c>
      <c r="CN33" s="21">
        <v>5.69720421216122E-2</v>
      </c>
      <c r="CO33" s="21">
        <v>0.77101026716747101</v>
      </c>
      <c r="CP33" s="21">
        <v>0.44283510065564702</v>
      </c>
      <c r="CQ33" s="21">
        <v>19.980991720628801</v>
      </c>
      <c r="CR33" s="21">
        <v>17.840148961894201</v>
      </c>
      <c r="CS33" s="21">
        <v>14.443271866204</v>
      </c>
      <c r="CT33" s="21">
        <v>0.70695997837472901</v>
      </c>
      <c r="CU33" s="21">
        <v>0.34168954770355198</v>
      </c>
      <c r="CV33" s="21">
        <v>0.45015948566254799</v>
      </c>
      <c r="CW33" s="21">
        <v>2.1966209098893898</v>
      </c>
      <c r="CX33" s="21">
        <v>9.8728376517059194E-2</v>
      </c>
      <c r="CY33" s="21">
        <v>7.1997156994347797</v>
      </c>
      <c r="CZ33" s="21">
        <v>0.68119628146910405</v>
      </c>
      <c r="DA33" s="21">
        <v>0.22832488693778999</v>
      </c>
      <c r="DB33" s="21">
        <v>0.41664708429613201</v>
      </c>
      <c r="DC33" s="21">
        <v>0</v>
      </c>
      <c r="DD33" s="22">
        <v>162.51768636595401</v>
      </c>
      <c r="DE33" s="21">
        <v>38.546195264113301</v>
      </c>
      <c r="DF33" s="21">
        <v>5.6584752506802704E-3</v>
      </c>
      <c r="DG33" s="21">
        <v>7.9825570718828498</v>
      </c>
      <c r="DH33" s="21">
        <v>0.176506603320193</v>
      </c>
      <c r="DI33" s="21">
        <v>0</v>
      </c>
      <c r="DJ33" s="22">
        <v>46.710917414567</v>
      </c>
      <c r="DK33" s="21">
        <v>12.146063746616701</v>
      </c>
      <c r="DL33" s="21">
        <v>1.1785158404491599E-8</v>
      </c>
      <c r="DM33" s="21">
        <v>-2.1445581260678299</v>
      </c>
      <c r="DN33" s="22">
        <v>10.0015056323341</v>
      </c>
      <c r="DO33" s="21">
        <v>157.38836703113401</v>
      </c>
      <c r="DP33" s="21">
        <v>24.5606235953924</v>
      </c>
      <c r="DQ33" s="22">
        <v>181.94899062652601</v>
      </c>
      <c r="DR33" s="22">
        <v>238.66141367342701</v>
      </c>
      <c r="DS33" s="22">
        <v>401.17910003938101</v>
      </c>
    </row>
    <row r="34" spans="1:123" ht="11.25">
      <c r="A34" s="24">
        <v>2009</v>
      </c>
      <c r="B34" s="24" t="s">
        <v>198</v>
      </c>
      <c r="C34" s="23" t="s">
        <v>197</v>
      </c>
      <c r="D34" s="21">
        <v>56.181091090025497</v>
      </c>
      <c r="E34" s="21">
        <v>2.5703831514097102</v>
      </c>
      <c r="F34" s="21">
        <v>1.8144930397397501</v>
      </c>
      <c r="G34" s="21">
        <v>11.487741785483101</v>
      </c>
      <c r="H34" s="21">
        <v>7.6113715697267104</v>
      </c>
      <c r="I34" s="21">
        <v>9.5515839479182194</v>
      </c>
      <c r="J34" s="21">
        <v>0</v>
      </c>
      <c r="K34" s="21">
        <v>2.9567686522044601</v>
      </c>
      <c r="L34" s="21">
        <v>41.415995954618502</v>
      </c>
      <c r="M34" s="21">
        <v>3.1482683627177099</v>
      </c>
      <c r="N34" s="21">
        <v>1.81374682985964</v>
      </c>
      <c r="O34" s="21">
        <v>1.38187662053548</v>
      </c>
      <c r="P34" s="21">
        <v>0.17609444254781401</v>
      </c>
      <c r="Q34" s="21">
        <v>5.6427569365573902</v>
      </c>
      <c r="R34" s="21">
        <v>1.2508440870903199</v>
      </c>
      <c r="S34" s="21">
        <v>1.18169208942475</v>
      </c>
      <c r="T34" s="21">
        <v>29.381647014221599</v>
      </c>
      <c r="U34" s="21">
        <v>0.71160254084114605</v>
      </c>
      <c r="V34" s="21">
        <v>1.36913131317091</v>
      </c>
      <c r="W34" s="21">
        <v>0</v>
      </c>
      <c r="X34" s="21">
        <v>9.7249375968250096</v>
      </c>
      <c r="Y34" s="21">
        <v>0.77734489944283602</v>
      </c>
      <c r="Z34" s="21">
        <v>0.71569949060493099</v>
      </c>
      <c r="AA34" s="21">
        <v>9.5201923315169292</v>
      </c>
      <c r="AB34" s="21">
        <v>15.5268118346096</v>
      </c>
      <c r="AC34" s="21">
        <v>1.04285202065476</v>
      </c>
      <c r="AD34" s="21">
        <v>80.705214089981894</v>
      </c>
      <c r="AE34" s="21">
        <v>1.98211760302977</v>
      </c>
      <c r="AF34" s="21">
        <v>1.71375715992371</v>
      </c>
      <c r="AG34" s="21">
        <v>7.7228069065679197</v>
      </c>
      <c r="AH34" s="21">
        <v>4.4996096891274302</v>
      </c>
      <c r="AI34" s="21">
        <v>6.4970004579012803</v>
      </c>
      <c r="AJ34" s="21">
        <v>49.3102878193191</v>
      </c>
      <c r="AK34" s="21">
        <v>6.8134518826470698</v>
      </c>
      <c r="AL34" s="21">
        <v>12.4636835142738</v>
      </c>
      <c r="AM34" s="21">
        <v>1.57318831612854</v>
      </c>
      <c r="AN34" s="21">
        <v>0.101567890789812</v>
      </c>
      <c r="AO34" s="21">
        <v>19.790169583913801</v>
      </c>
      <c r="AP34" s="21">
        <v>6.9253491983767903</v>
      </c>
      <c r="AQ34" s="21">
        <v>13.7499473417526</v>
      </c>
      <c r="AR34" s="21">
        <v>8.1792195913115098</v>
      </c>
      <c r="AS34" s="21">
        <v>2.66822885941879</v>
      </c>
      <c r="AT34" s="21">
        <v>8.5943711438504895</v>
      </c>
      <c r="AU34" s="21">
        <v>5.1219761549346003</v>
      </c>
      <c r="AV34" s="21">
        <v>3.4344611479583098</v>
      </c>
      <c r="AW34" s="21">
        <v>3.5126106381579798</v>
      </c>
      <c r="AX34" s="21">
        <v>57.636891205484297</v>
      </c>
      <c r="AY34" s="21">
        <v>2.2229870973105399</v>
      </c>
      <c r="AZ34" s="21">
        <v>5.4582815210004796</v>
      </c>
      <c r="BA34" s="21">
        <v>2.3835235021702599</v>
      </c>
      <c r="BB34" s="21">
        <v>1.5229801287130799E-2</v>
      </c>
      <c r="BC34" s="21">
        <v>13.5541875007528</v>
      </c>
      <c r="BD34" s="21">
        <v>9.9639689005402694</v>
      </c>
      <c r="BE34" s="21">
        <v>8.38337256215633</v>
      </c>
      <c r="BF34" s="21">
        <v>6.9243653545275796</v>
      </c>
      <c r="BG34" s="21">
        <v>25.1296622736694</v>
      </c>
      <c r="BH34" s="21">
        <v>28.562033735141998</v>
      </c>
      <c r="BI34" s="21">
        <v>10.6797315423643</v>
      </c>
      <c r="BJ34" s="21">
        <v>193.901986774676</v>
      </c>
      <c r="BK34" s="21">
        <v>35.539844536562001</v>
      </c>
      <c r="BL34" s="21">
        <v>83.496140484146096</v>
      </c>
      <c r="BM34" s="21">
        <v>4.29386342569566</v>
      </c>
      <c r="BN34" s="21">
        <v>4.0042148088860996</v>
      </c>
      <c r="BO34" s="21">
        <v>16.368922462338599</v>
      </c>
      <c r="BP34" s="21">
        <v>14.5607922864633</v>
      </c>
      <c r="BQ34" s="21">
        <v>0.27537407012194198</v>
      </c>
      <c r="BR34" s="21">
        <v>0.76351101031992297</v>
      </c>
      <c r="BS34" s="21">
        <v>0.30136474762325399</v>
      </c>
      <c r="BT34" s="21">
        <v>8.3620590586589607</v>
      </c>
      <c r="BU34" s="21">
        <v>2.0072415084799902</v>
      </c>
      <c r="BV34" s="21">
        <v>0.166788093615337</v>
      </c>
      <c r="BW34" s="21">
        <v>10.5886756527103</v>
      </c>
      <c r="BX34" s="21">
        <v>6.4529811012690201</v>
      </c>
      <c r="BY34" s="21">
        <v>1.6276834056854499</v>
      </c>
      <c r="BZ34" s="21">
        <v>0.82597019756706302</v>
      </c>
      <c r="CA34" s="21">
        <v>0</v>
      </c>
      <c r="CB34" s="21">
        <v>0.41296351076770399</v>
      </c>
      <c r="CC34" s="21">
        <v>1.4964055766773701</v>
      </c>
      <c r="CD34" s="21">
        <v>1.17755294310498</v>
      </c>
      <c r="CE34" s="21">
        <v>1.93748004799115</v>
      </c>
      <c r="CF34" s="21">
        <v>10.651439721611199</v>
      </c>
      <c r="CG34" s="21">
        <v>6.4450635346155796</v>
      </c>
      <c r="CH34" s="21">
        <v>0.27344255544072898</v>
      </c>
      <c r="CI34" s="21">
        <v>1.21716870144798</v>
      </c>
      <c r="CJ34" s="21">
        <v>0.38397185874219403</v>
      </c>
      <c r="CK34" s="21">
        <v>3.1197007974111601</v>
      </c>
      <c r="CL34" s="21">
        <v>2.5023602082030498</v>
      </c>
      <c r="CM34" s="21">
        <v>3.0450322689204801</v>
      </c>
      <c r="CN34" s="21">
        <v>0.187836851053968</v>
      </c>
      <c r="CO34" s="21">
        <v>1.2746288788238</v>
      </c>
      <c r="CP34" s="21">
        <v>1.5419086987664901</v>
      </c>
      <c r="CQ34" s="21">
        <v>57.737187984902498</v>
      </c>
      <c r="CR34" s="21">
        <v>16.518238449691001</v>
      </c>
      <c r="CS34" s="21">
        <v>16.541844869690401</v>
      </c>
      <c r="CT34" s="21">
        <v>3.5217632380594801</v>
      </c>
      <c r="CU34" s="21">
        <v>5.3154482304315396</v>
      </c>
      <c r="CV34" s="21">
        <v>0.59711323805962602</v>
      </c>
      <c r="CW34" s="21">
        <v>0.87823426001455995</v>
      </c>
      <c r="CX34" s="21">
        <v>1.5093431743969801</v>
      </c>
      <c r="CY34" s="21">
        <v>3.07705660173698</v>
      </c>
      <c r="CZ34" s="21">
        <v>2.1739177033013202</v>
      </c>
      <c r="DA34" s="21">
        <v>0.398178084452324</v>
      </c>
      <c r="DB34" s="21">
        <v>1.9496756489753899</v>
      </c>
      <c r="DC34" s="21">
        <v>0</v>
      </c>
      <c r="DD34" s="22">
        <v>1162.65055284963</v>
      </c>
      <c r="DE34" s="21">
        <v>748.08725723894099</v>
      </c>
      <c r="DF34" s="21">
        <v>0.19703951920555299</v>
      </c>
      <c r="DG34" s="21">
        <v>53.329500357393798</v>
      </c>
      <c r="DH34" s="21">
        <v>0</v>
      </c>
      <c r="DI34" s="21">
        <v>0</v>
      </c>
      <c r="DJ34" s="22">
        <v>801.61379711554105</v>
      </c>
      <c r="DK34" s="21">
        <v>3.7371308162235</v>
      </c>
      <c r="DL34" s="21">
        <v>2.4522307212169401E-4</v>
      </c>
      <c r="DM34" s="21">
        <v>-28.110910011162101</v>
      </c>
      <c r="DN34" s="22">
        <v>-24.3735339718665</v>
      </c>
      <c r="DO34" s="21">
        <v>2514.4562616552898</v>
      </c>
      <c r="DP34" s="21">
        <v>1122.9095983608699</v>
      </c>
      <c r="DQ34" s="22">
        <v>3637.3658600161498</v>
      </c>
      <c r="DR34" s="22">
        <v>4414.6061231598296</v>
      </c>
      <c r="DS34" s="22">
        <v>5577.2566760094596</v>
      </c>
    </row>
    <row r="35" spans="1:123" ht="11.25">
      <c r="A35" s="24">
        <v>2009</v>
      </c>
      <c r="B35" s="24" t="s">
        <v>196</v>
      </c>
      <c r="C35" s="23" t="s">
        <v>195</v>
      </c>
      <c r="D35" s="21">
        <v>0.68921942668196401</v>
      </c>
      <c r="E35" s="21">
        <v>6.0178748074323602E-4</v>
      </c>
      <c r="F35" s="21">
        <v>0</v>
      </c>
      <c r="G35" s="21">
        <v>0</v>
      </c>
      <c r="H35" s="21">
        <v>0</v>
      </c>
      <c r="I35" s="21">
        <v>5.2412791117749397E-3</v>
      </c>
      <c r="J35" s="21">
        <v>0</v>
      </c>
      <c r="K35" s="21">
        <v>8.29109149328555E-3</v>
      </c>
      <c r="L35" s="21">
        <v>2.2248542843231699E-2</v>
      </c>
      <c r="M35" s="21">
        <v>5.0960532942977404E-3</v>
      </c>
      <c r="N35" s="21">
        <v>7.0663601598036996E-3</v>
      </c>
      <c r="O35" s="21">
        <v>1.61696372962719E-3</v>
      </c>
      <c r="P35" s="21">
        <v>5.6171280943571802E-4</v>
      </c>
      <c r="Q35" s="21">
        <v>5.4273911139753996E-3</v>
      </c>
      <c r="R35" s="21">
        <v>4.8470620129641697E-3</v>
      </c>
      <c r="S35" s="21">
        <v>0</v>
      </c>
      <c r="T35" s="21">
        <v>0.28342766976058398</v>
      </c>
      <c r="U35" s="21">
        <v>2.26706125447136E-2</v>
      </c>
      <c r="V35" s="21">
        <v>1.4587050727465601E-2</v>
      </c>
      <c r="W35" s="21">
        <v>0</v>
      </c>
      <c r="X35" s="21">
        <v>9.5648505671936893E-3</v>
      </c>
      <c r="Y35" s="21">
        <v>6.4680334505461297E-4</v>
      </c>
      <c r="Z35" s="21">
        <v>0</v>
      </c>
      <c r="AA35" s="21">
        <v>1.2165023199245799</v>
      </c>
      <c r="AB35" s="21">
        <v>2.1612143930585899</v>
      </c>
      <c r="AC35" s="21">
        <v>1.39799624410615</v>
      </c>
      <c r="AD35" s="21">
        <v>0.101090541611983</v>
      </c>
      <c r="AE35" s="21">
        <v>1.4419423765905299</v>
      </c>
      <c r="AF35" s="21">
        <v>9.68792761682064E-4</v>
      </c>
      <c r="AG35" s="21">
        <v>1.47250324250705E-2</v>
      </c>
      <c r="AH35" s="21">
        <v>0</v>
      </c>
      <c r="AI35" s="21">
        <v>0</v>
      </c>
      <c r="AJ35" s="21">
        <v>0.89262172088727898</v>
      </c>
      <c r="AK35" s="21">
        <v>2.7403906258947001E-2</v>
      </c>
      <c r="AL35" s="21">
        <v>0.503149880061457</v>
      </c>
      <c r="AM35" s="21">
        <v>1.21761111449614E-2</v>
      </c>
      <c r="AN35" s="21">
        <v>4.4701364260523102E-3</v>
      </c>
      <c r="AO35" s="21">
        <v>3.0843394370741501</v>
      </c>
      <c r="AP35" s="21">
        <v>3.5019593192016599E-2</v>
      </c>
      <c r="AQ35" s="21">
        <v>0.27256993103985899</v>
      </c>
      <c r="AR35" s="21">
        <v>0.35128991237256002</v>
      </c>
      <c r="AS35" s="21">
        <v>0.56851407791422703</v>
      </c>
      <c r="AT35" s="21">
        <v>3.5279149156038199</v>
      </c>
      <c r="AU35" s="21">
        <v>0.26377614006372502</v>
      </c>
      <c r="AV35" s="21">
        <v>7.9837149370058993E-2</v>
      </c>
      <c r="AW35" s="21">
        <v>0.52916358072248304</v>
      </c>
      <c r="AX35" s="21">
        <v>7.3748367816039301E-3</v>
      </c>
      <c r="AY35" s="21">
        <v>9.7711627196914001E-4</v>
      </c>
      <c r="AZ35" s="21">
        <v>5.6675525156463402E-2</v>
      </c>
      <c r="BA35" s="21">
        <v>0.47421802197368101</v>
      </c>
      <c r="BB35" s="21">
        <v>5.5623102041620798E-5</v>
      </c>
      <c r="BC35" s="21">
        <v>4.5893469305888397</v>
      </c>
      <c r="BD35" s="21">
        <v>2.4180476272706799</v>
      </c>
      <c r="BE35" s="21">
        <v>4.7136041717588997</v>
      </c>
      <c r="BF35" s="21">
        <v>6.4153642089885499E-2</v>
      </c>
      <c r="BG35" s="21">
        <v>0.61296452075502295</v>
      </c>
      <c r="BH35" s="21">
        <v>0.74041602881513202</v>
      </c>
      <c r="BI35" s="21">
        <v>8.8187783208372103E-2</v>
      </c>
      <c r="BJ35" s="21">
        <v>0.10498786111312999</v>
      </c>
      <c r="BK35" s="21">
        <v>0</v>
      </c>
      <c r="BL35" s="21">
        <v>0</v>
      </c>
      <c r="BM35" s="21">
        <v>3.7328349338861602E-2</v>
      </c>
      <c r="BN35" s="21">
        <v>5.7682608734846898E-3</v>
      </c>
      <c r="BO35" s="21">
        <v>8.2067732765833096E-2</v>
      </c>
      <c r="BP35" s="21">
        <v>0.25747167536883397</v>
      </c>
      <c r="BQ35" s="21">
        <v>1.1315677776484601</v>
      </c>
      <c r="BR35" s="21">
        <v>2.73547844101634E-2</v>
      </c>
      <c r="BS35" s="21">
        <v>1.56996563487737E-2</v>
      </c>
      <c r="BT35" s="21">
        <v>2.0528533753986299E-2</v>
      </c>
      <c r="BU35" s="21">
        <v>3.5555813647089499E-2</v>
      </c>
      <c r="BV35" s="21">
        <v>3.6072242617241298E-3</v>
      </c>
      <c r="BW35" s="21">
        <v>9.5218150526126394E-2</v>
      </c>
      <c r="BX35" s="21">
        <v>7.2794518765560104E-2</v>
      </c>
      <c r="BY35" s="21">
        <v>3.7142787016669503E-2</v>
      </c>
      <c r="BZ35" s="21">
        <v>0.107760686130956</v>
      </c>
      <c r="CA35" s="21">
        <v>0</v>
      </c>
      <c r="CB35" s="21">
        <v>1.7840154167614499E-3</v>
      </c>
      <c r="CC35" s="21">
        <v>4.5757324493729601E-2</v>
      </c>
      <c r="CD35" s="21">
        <v>2.70300196772119E-2</v>
      </c>
      <c r="CE35" s="21">
        <v>2.1875454508795002E-2</v>
      </c>
      <c r="CF35" s="21">
        <v>0.16522210203726201</v>
      </c>
      <c r="CG35" s="21">
        <v>9.1459335502447101E-2</v>
      </c>
      <c r="CH35" s="21">
        <v>6.9628208177792097E-2</v>
      </c>
      <c r="CI35" s="21">
        <v>1.0372636478015999E-2</v>
      </c>
      <c r="CJ35" s="21">
        <v>8.8721745755999698E-4</v>
      </c>
      <c r="CK35" s="21">
        <v>4.17191336499469E-2</v>
      </c>
      <c r="CL35" s="21">
        <v>3.8926949277586199E-2</v>
      </c>
      <c r="CM35" s="21">
        <v>1.9376307458168401E-2</v>
      </c>
      <c r="CN35" s="21">
        <v>2.4459248500465001E-3</v>
      </c>
      <c r="CO35" s="21">
        <v>2.2203632600821002</v>
      </c>
      <c r="CP35" s="21">
        <v>3.4890895794696897E-2</v>
      </c>
      <c r="CQ35" s="21">
        <v>2.2871838905586501</v>
      </c>
      <c r="CR35" s="21">
        <v>1.5417173143487499</v>
      </c>
      <c r="CS35" s="21">
        <v>0</v>
      </c>
      <c r="CT35" s="21">
        <v>9.3555572586856706E-2</v>
      </c>
      <c r="CU35" s="21">
        <v>0.183666408694942</v>
      </c>
      <c r="CV35" s="21">
        <v>3.6482909039945298E-2</v>
      </c>
      <c r="CW35" s="21">
        <v>2.1289331731362798E-2</v>
      </c>
      <c r="CX35" s="21">
        <v>3.8040709044642199E-2</v>
      </c>
      <c r="CY35" s="21">
        <v>0.494570967067478</v>
      </c>
      <c r="CZ35" s="21">
        <v>0.23147767766702901</v>
      </c>
      <c r="DA35" s="21">
        <v>2.1757446417318802E-3</v>
      </c>
      <c r="DB35" s="21">
        <v>0.151422377695867</v>
      </c>
      <c r="DC35" s="21">
        <v>0</v>
      </c>
      <c r="DD35" s="22">
        <v>41.241998177967901</v>
      </c>
      <c r="DE35" s="21">
        <v>5.7518094382868599</v>
      </c>
      <c r="DF35" s="21">
        <v>1.13452573153589E-3</v>
      </c>
      <c r="DG35" s="21">
        <v>7.30114611790708E-2</v>
      </c>
      <c r="DH35" s="21">
        <v>0</v>
      </c>
      <c r="DI35" s="21">
        <v>0</v>
      </c>
      <c r="DJ35" s="22">
        <v>5.8259554251974697</v>
      </c>
      <c r="DK35" s="21">
        <v>0.199575521566806</v>
      </c>
      <c r="DL35" s="21">
        <v>-4.7296509517742499E-8</v>
      </c>
      <c r="DM35" s="21">
        <v>-1.5196549278540601</v>
      </c>
      <c r="DN35" s="22">
        <v>-1.3200794535837601</v>
      </c>
      <c r="DO35" s="21">
        <v>3.73129710220041</v>
      </c>
      <c r="DP35" s="21">
        <v>9.5208164197368994</v>
      </c>
      <c r="DQ35" s="22">
        <v>13.2521135219373</v>
      </c>
      <c r="DR35" s="22">
        <v>17.757989493551001</v>
      </c>
      <c r="DS35" s="22">
        <v>58.999987671518902</v>
      </c>
    </row>
    <row r="36" spans="1:123" ht="15.95" customHeight="1">
      <c r="A36" s="30">
        <v>2009</v>
      </c>
      <c r="B36" s="30" t="s">
        <v>194</v>
      </c>
      <c r="C36" s="29" t="s">
        <v>193</v>
      </c>
      <c r="D36" s="27">
        <v>0.45337249027369197</v>
      </c>
      <c r="E36" s="27">
        <v>1.12277540434161E-2</v>
      </c>
      <c r="F36" s="27">
        <v>1.09242854220509E-2</v>
      </c>
      <c r="G36" s="27">
        <v>1.37649249131928E-2</v>
      </c>
      <c r="H36" s="27">
        <v>1.39690349568989E-2</v>
      </c>
      <c r="I36" s="27">
        <v>9.2723611000021192E-3</v>
      </c>
      <c r="J36" s="27">
        <v>0</v>
      </c>
      <c r="K36" s="27">
        <v>1.5374712017864001E-2</v>
      </c>
      <c r="L36" s="27">
        <v>2.0696269950225599E-2</v>
      </c>
      <c r="M36" s="27">
        <v>5.1250578719901199E-2</v>
      </c>
      <c r="N36" s="27">
        <v>2.7292193208218199E-2</v>
      </c>
      <c r="O36" s="27">
        <v>2.49731587821743E-2</v>
      </c>
      <c r="P36" s="27">
        <v>1.00922593486067E-2</v>
      </c>
      <c r="Q36" s="27">
        <v>0.29311435980209499</v>
      </c>
      <c r="R36" s="27">
        <v>1.2838627518895E-2</v>
      </c>
      <c r="S36" s="27">
        <v>4.5271919816908902E-2</v>
      </c>
      <c r="T36" s="27">
        <v>0.17725237775109601</v>
      </c>
      <c r="U36" s="27">
        <v>1.57040544419987E-2</v>
      </c>
      <c r="V36" s="27">
        <v>0</v>
      </c>
      <c r="W36" s="27">
        <v>0</v>
      </c>
      <c r="X36" s="27">
        <v>2.5390211479685801E-2</v>
      </c>
      <c r="Y36" s="27">
        <v>2.5409874799707899E-3</v>
      </c>
      <c r="Z36" s="27">
        <v>1.1242879186044E-2</v>
      </c>
      <c r="AA36" s="27">
        <v>7.6245922910732197E-3</v>
      </c>
      <c r="AB36" s="27">
        <v>2.7603114273837999E-2</v>
      </c>
      <c r="AC36" s="27">
        <v>2.89869916893194E-2</v>
      </c>
      <c r="AD36" s="27">
        <v>0.88898210269094402</v>
      </c>
      <c r="AE36" s="27">
        <v>2.3653375396642601E-2</v>
      </c>
      <c r="AF36" s="27">
        <v>0.18057577207643599</v>
      </c>
      <c r="AG36" s="27">
        <v>0.117403104514902</v>
      </c>
      <c r="AH36" s="27">
        <v>0.223370020015346</v>
      </c>
      <c r="AI36" s="27">
        <v>7.0023526588299297E-3</v>
      </c>
      <c r="AJ36" s="27">
        <v>1.18056732127033E-2</v>
      </c>
      <c r="AK36" s="27">
        <v>1.6352368277805E-2</v>
      </c>
      <c r="AL36" s="27">
        <v>7.1187032595753496E-3</v>
      </c>
      <c r="AM36" s="27">
        <v>3.2689337354917599E-3</v>
      </c>
      <c r="AN36" s="27">
        <v>1.7718835079245799E-3</v>
      </c>
      <c r="AO36" s="27">
        <v>3.5541489584264799E-2</v>
      </c>
      <c r="AP36" s="27">
        <v>5.1809502642100297E-2</v>
      </c>
      <c r="AQ36" s="27">
        <v>1.53109546281687E-3</v>
      </c>
      <c r="AR36" s="27">
        <v>0</v>
      </c>
      <c r="AS36" s="27">
        <v>0</v>
      </c>
      <c r="AT36" s="27">
        <v>0</v>
      </c>
      <c r="AU36" s="27">
        <v>0</v>
      </c>
      <c r="AV36" s="27">
        <v>5.9833432078884002E-2</v>
      </c>
      <c r="AW36" s="27">
        <v>2.0840377044695199E-2</v>
      </c>
      <c r="AX36" s="27">
        <v>7.4883963260983701E-3</v>
      </c>
      <c r="AY36" s="27">
        <v>2.1865013458531898E-3</v>
      </c>
      <c r="AZ36" s="27">
        <v>8.6112272803534104E-2</v>
      </c>
      <c r="BA36" s="27">
        <v>0.17487942207962501</v>
      </c>
      <c r="BB36" s="27">
        <v>8.8476061389882799E-4</v>
      </c>
      <c r="BC36" s="27">
        <v>8.8564000305941994E-3</v>
      </c>
      <c r="BD36" s="27">
        <v>4.7881853100569402E-2</v>
      </c>
      <c r="BE36" s="27">
        <v>9.7353786082141902E-2</v>
      </c>
      <c r="BF36" s="27">
        <v>8.6266423101884607E-2</v>
      </c>
      <c r="BG36" s="27">
        <v>7.6426225709781498E-2</v>
      </c>
      <c r="BH36" s="27">
        <v>0.31806883770270999</v>
      </c>
      <c r="BI36" s="27">
        <v>1.1032747326819499E-2</v>
      </c>
      <c r="BJ36" s="27">
        <v>4.9698249212393998E-2</v>
      </c>
      <c r="BK36" s="27">
        <v>4.3404282387961499E-3</v>
      </c>
      <c r="BL36" s="27">
        <v>1.6326437222843899E-2</v>
      </c>
      <c r="BM36" s="27">
        <v>1.7211796147650799E-2</v>
      </c>
      <c r="BN36" s="27">
        <v>3.62494947875114E-3</v>
      </c>
      <c r="BO36" s="27">
        <v>7.8053965108844894E-2</v>
      </c>
      <c r="BP36" s="27">
        <v>0.20623806843515</v>
      </c>
      <c r="BQ36" s="27">
        <v>0</v>
      </c>
      <c r="BR36" s="27">
        <v>4.1002235844229996E-3</v>
      </c>
      <c r="BS36" s="27">
        <v>4.0566951529380398E-3</v>
      </c>
      <c r="BT36" s="27">
        <v>0</v>
      </c>
      <c r="BU36" s="27">
        <v>6.0827310628413503E-3</v>
      </c>
      <c r="BV36" s="27">
        <v>8.4162715779166099E-4</v>
      </c>
      <c r="BW36" s="27">
        <v>3.7914151925455802E-2</v>
      </c>
      <c r="BX36" s="27">
        <v>3.6596194407911599E-2</v>
      </c>
      <c r="BY36" s="27">
        <v>1.4403780711390301E-2</v>
      </c>
      <c r="BZ36" s="27">
        <v>5.4785703081383598E-4</v>
      </c>
      <c r="CA36" s="27">
        <v>0</v>
      </c>
      <c r="CB36" s="27">
        <v>1.08958374108523E-2</v>
      </c>
      <c r="CC36" s="27">
        <v>4.0447561998321301E-3</v>
      </c>
      <c r="CD36" s="27">
        <v>8.3094858821683906E-3</v>
      </c>
      <c r="CE36" s="27">
        <v>7.3314993184851202E-3</v>
      </c>
      <c r="CF36" s="27">
        <v>3.0609234295337E-2</v>
      </c>
      <c r="CG36" s="27">
        <v>5.7343802986342299E-2</v>
      </c>
      <c r="CH36" s="27">
        <v>1.2149869683431999E-2</v>
      </c>
      <c r="CI36" s="27">
        <v>5.1258423469185202E-3</v>
      </c>
      <c r="CJ36" s="27">
        <v>9.27011801991625E-3</v>
      </c>
      <c r="CK36" s="27">
        <v>1.33762224284837E-2</v>
      </c>
      <c r="CL36" s="27">
        <v>1.4643195276824301E-2</v>
      </c>
      <c r="CM36" s="27">
        <v>1.5302357354853399E-2</v>
      </c>
      <c r="CN36" s="27">
        <v>6.6591504707696201E-4</v>
      </c>
      <c r="CO36" s="27">
        <v>0.49276103322366299</v>
      </c>
      <c r="CP36" s="27">
        <v>2.0035077035791299E-2</v>
      </c>
      <c r="CQ36" s="27">
        <v>0.72924896130860395</v>
      </c>
      <c r="CR36" s="27">
        <v>0.76222400446141703</v>
      </c>
      <c r="CS36" s="27">
        <v>1.18432731543581</v>
      </c>
      <c r="CT36" s="27">
        <v>0.111757651615364</v>
      </c>
      <c r="CU36" s="27">
        <v>6.7818961929262095E-2</v>
      </c>
      <c r="CV36" s="27">
        <v>1.24245088680095E-2</v>
      </c>
      <c r="CW36" s="27">
        <v>7.1025058606995303E-2</v>
      </c>
      <c r="CX36" s="27">
        <v>9.3107710043664003E-3</v>
      </c>
      <c r="CY36" s="27">
        <v>0.15388050836900599</v>
      </c>
      <c r="CZ36" s="27">
        <v>4.1846583753239103E-2</v>
      </c>
      <c r="DA36" s="27">
        <v>1.1501213816459499E-3</v>
      </c>
      <c r="DB36" s="27">
        <v>0.22803579989422099</v>
      </c>
      <c r="DC36" s="27">
        <v>0</v>
      </c>
      <c r="DD36" s="28">
        <v>8.4330295988659607</v>
      </c>
      <c r="DE36" s="27">
        <v>30.1689713689169</v>
      </c>
      <c r="DF36" s="27">
        <v>6.4281083988832605E-4</v>
      </c>
      <c r="DG36" s="27">
        <v>0.46505207548248201</v>
      </c>
      <c r="DH36" s="27">
        <v>0</v>
      </c>
      <c r="DI36" s="27">
        <v>0</v>
      </c>
      <c r="DJ36" s="28">
        <v>30.6346662552392</v>
      </c>
      <c r="DK36" s="27">
        <v>3.7892584131352901E-2</v>
      </c>
      <c r="DL36" s="27">
        <v>5.6520303616049298E-3</v>
      </c>
      <c r="DM36" s="27">
        <v>-0.61311077168362305</v>
      </c>
      <c r="DN36" s="28">
        <v>-0.56956615719066495</v>
      </c>
      <c r="DO36" s="27">
        <v>7.6178596840573203</v>
      </c>
      <c r="DP36" s="27">
        <v>22.242252732597201</v>
      </c>
      <c r="DQ36" s="28">
        <v>29.860112416654498</v>
      </c>
      <c r="DR36" s="28">
        <v>59.925212514703098</v>
      </c>
      <c r="DS36" s="28">
        <v>68.358242113569005</v>
      </c>
    </row>
    <row r="37" spans="1:123" ht="11.25">
      <c r="A37" s="24">
        <v>2009</v>
      </c>
      <c r="B37" s="24" t="s">
        <v>192</v>
      </c>
      <c r="C37" s="23" t="s">
        <v>191</v>
      </c>
      <c r="D37" s="21">
        <v>1.00353690537204</v>
      </c>
      <c r="E37" s="21">
        <v>0.53511261147803602</v>
      </c>
      <c r="F37" s="21">
        <v>0.19520971787881899</v>
      </c>
      <c r="G37" s="21">
        <v>2.3372229211548099E-3</v>
      </c>
      <c r="H37" s="21">
        <v>4.7225697717835696E-3</v>
      </c>
      <c r="I37" s="21">
        <v>1.1094921326023801</v>
      </c>
      <c r="J37" s="21">
        <v>0</v>
      </c>
      <c r="K37" s="21">
        <v>1.5955222580713899</v>
      </c>
      <c r="L37" s="21">
        <v>0.52801839675195195</v>
      </c>
      <c r="M37" s="21">
        <v>0.63907888302846305</v>
      </c>
      <c r="N37" s="21">
        <v>0.61375100476129396</v>
      </c>
      <c r="O37" s="21">
        <v>0.14480223663497599</v>
      </c>
      <c r="P37" s="21">
        <v>6.7478576723849701E-2</v>
      </c>
      <c r="Q37" s="21">
        <v>2.4589925687182799E-2</v>
      </c>
      <c r="R37" s="21">
        <v>0.72789982658972496</v>
      </c>
      <c r="S37" s="21">
        <v>0.30482435575720401</v>
      </c>
      <c r="T37" s="21">
        <v>0.106060674235431</v>
      </c>
      <c r="U37" s="21">
        <v>6.42769493775526E-3</v>
      </c>
      <c r="V37" s="21">
        <v>0</v>
      </c>
      <c r="W37" s="21">
        <v>0</v>
      </c>
      <c r="X37" s="21">
        <v>3.2379939595353402E-2</v>
      </c>
      <c r="Y37" s="21">
        <v>2.40233154069362E-2</v>
      </c>
      <c r="Z37" s="21">
        <v>1.24568749048697E-2</v>
      </c>
      <c r="AA37" s="21">
        <v>1.1056570375792001</v>
      </c>
      <c r="AB37" s="21">
        <v>0.987111022955104</v>
      </c>
      <c r="AC37" s="21">
        <v>4.5770539625065902</v>
      </c>
      <c r="AD37" s="21">
        <v>5.14181656136466</v>
      </c>
      <c r="AE37" s="21">
        <v>0.19222726823904099</v>
      </c>
      <c r="AF37" s="21">
        <v>0.39898579585858501</v>
      </c>
      <c r="AG37" s="21">
        <v>11.690359290909999</v>
      </c>
      <c r="AH37" s="21">
        <v>0.15342709185015899</v>
      </c>
      <c r="AI37" s="21">
        <v>8.6998126195530101E-2</v>
      </c>
      <c r="AJ37" s="21">
        <v>1.3463140141479999</v>
      </c>
      <c r="AK37" s="21">
        <v>0.76410806671613996</v>
      </c>
      <c r="AL37" s="21">
        <v>8.3698925331506704E-2</v>
      </c>
      <c r="AM37" s="21">
        <v>2.6119128515495998E-2</v>
      </c>
      <c r="AN37" s="21">
        <v>1.72680954571639E-3</v>
      </c>
      <c r="AO37" s="21">
        <v>1.53033283930862</v>
      </c>
      <c r="AP37" s="21">
        <v>5.72252670266026</v>
      </c>
      <c r="AQ37" s="21">
        <v>4.1228781511686997E-2</v>
      </c>
      <c r="AR37" s="21">
        <v>0.212696423585197</v>
      </c>
      <c r="AS37" s="21">
        <v>0.15244343849613301</v>
      </c>
      <c r="AT37" s="21">
        <v>0.35667555855185001</v>
      </c>
      <c r="AU37" s="21">
        <v>0.279623048230978</v>
      </c>
      <c r="AV37" s="21">
        <v>0.51613167923846404</v>
      </c>
      <c r="AW37" s="21">
        <v>3.29708752109067</v>
      </c>
      <c r="AX37" s="21">
        <v>0.18573008096757199</v>
      </c>
      <c r="AY37" s="21">
        <v>5.0703494998524799E-2</v>
      </c>
      <c r="AZ37" s="21">
        <v>0.74528978780348798</v>
      </c>
      <c r="BA37" s="21">
        <v>0.55153175462987503</v>
      </c>
      <c r="BB37" s="21">
        <v>1.1592241871624999E-2</v>
      </c>
      <c r="BC37" s="21">
        <v>2.09776522374582</v>
      </c>
      <c r="BD37" s="21">
        <v>2.4096228786415002</v>
      </c>
      <c r="BE37" s="21">
        <v>4.6756969187492903</v>
      </c>
      <c r="BF37" s="21">
        <v>1.2468557859926801</v>
      </c>
      <c r="BG37" s="21">
        <v>1.9954932735073301</v>
      </c>
      <c r="BH37" s="21">
        <v>4.4321920047437802</v>
      </c>
      <c r="BI37" s="21">
        <v>0.11986737959079601</v>
      </c>
      <c r="BJ37" s="21">
        <v>0.51618427322117</v>
      </c>
      <c r="BK37" s="21">
        <v>2.33159877381252E-2</v>
      </c>
      <c r="BL37" s="21">
        <v>4.8977857230011898E-2</v>
      </c>
      <c r="BM37" s="21">
        <v>0.37208814328019302</v>
      </c>
      <c r="BN37" s="21">
        <v>5.6499889600569397E-2</v>
      </c>
      <c r="BO37" s="21">
        <v>5.93864289172907E-2</v>
      </c>
      <c r="BP37" s="21">
        <v>0.199306984000159</v>
      </c>
      <c r="BQ37" s="21">
        <v>0.24129946121083401</v>
      </c>
      <c r="BR37" s="21">
        <v>0.21055193728502999</v>
      </c>
      <c r="BS37" s="21">
        <v>7.7495363586584307E-2</v>
      </c>
      <c r="BT37" s="21">
        <v>0.103583151273206</v>
      </c>
      <c r="BU37" s="21">
        <v>0.110674015744786</v>
      </c>
      <c r="BV37" s="21">
        <v>8.1674023419387298E-3</v>
      </c>
      <c r="BW37" s="21">
        <v>0.32115936893362101</v>
      </c>
      <c r="BX37" s="21">
        <v>0.35893770928372398</v>
      </c>
      <c r="BY37" s="21">
        <v>6.6444629110579301E-2</v>
      </c>
      <c r="BZ37" s="21">
        <v>4.9678735742973497E-2</v>
      </c>
      <c r="CA37" s="21">
        <v>0</v>
      </c>
      <c r="CB37" s="21">
        <v>1.7566210929117101E-2</v>
      </c>
      <c r="CC37" s="21">
        <v>3.4112495416661198E-2</v>
      </c>
      <c r="CD37" s="21">
        <v>1.8191542454165401E-2</v>
      </c>
      <c r="CE37" s="21">
        <v>7.6403001549031804E-2</v>
      </c>
      <c r="CF37" s="21">
        <v>0.29317964417480002</v>
      </c>
      <c r="CG37" s="21">
        <v>0.90316831631807504</v>
      </c>
      <c r="CH37" s="21">
        <v>6.4962349429391997E-2</v>
      </c>
      <c r="CI37" s="21">
        <v>0.168438927717041</v>
      </c>
      <c r="CJ37" s="21">
        <v>0.31310674050245002</v>
      </c>
      <c r="CK37" s="21">
        <v>3.36526381563143E-2</v>
      </c>
      <c r="CL37" s="21">
        <v>0.216839034577506</v>
      </c>
      <c r="CM37" s="21">
        <v>0.273213249406419</v>
      </c>
      <c r="CN37" s="21">
        <v>1.0747934663039501E-2</v>
      </c>
      <c r="CO37" s="21">
        <v>1.67642309308656</v>
      </c>
      <c r="CP37" s="21">
        <v>0.225874778282179</v>
      </c>
      <c r="CQ37" s="21">
        <v>1.7873272517608301</v>
      </c>
      <c r="CR37" s="21">
        <v>2.2979482593100502</v>
      </c>
      <c r="CS37" s="21">
        <v>14.737555249676101</v>
      </c>
      <c r="CT37" s="21">
        <v>0.54132139081313702</v>
      </c>
      <c r="CU37" s="21">
        <v>0.35783293888960499</v>
      </c>
      <c r="CV37" s="21">
        <v>0.33724819439661802</v>
      </c>
      <c r="CW37" s="21">
        <v>0.20440501029245101</v>
      </c>
      <c r="CX37" s="21">
        <v>0.35116391540875402</v>
      </c>
      <c r="CY37" s="21">
        <v>0.79280322666442204</v>
      </c>
      <c r="CZ37" s="21">
        <v>0.67531096099908905</v>
      </c>
      <c r="DA37" s="21">
        <v>4.7764474982720399E-2</v>
      </c>
      <c r="DB37" s="21">
        <v>3.7924015760658101</v>
      </c>
      <c r="DC37" s="21">
        <v>0</v>
      </c>
      <c r="DD37" s="22">
        <v>97.937128787165605</v>
      </c>
      <c r="DE37" s="21">
        <v>49.975364860418203</v>
      </c>
      <c r="DF37" s="21">
        <v>6.2882619187874605E-2</v>
      </c>
      <c r="DG37" s="21">
        <v>0.19129541717179399</v>
      </c>
      <c r="DH37" s="21">
        <v>0</v>
      </c>
      <c r="DI37" s="21">
        <v>0</v>
      </c>
      <c r="DJ37" s="22">
        <v>50.2295428967779</v>
      </c>
      <c r="DK37" s="21">
        <v>0.79526810151090899</v>
      </c>
      <c r="DL37" s="21">
        <v>0.18802375530971799</v>
      </c>
      <c r="DM37" s="21">
        <v>-1.60843903511301</v>
      </c>
      <c r="DN37" s="22">
        <v>-0.62514717829238098</v>
      </c>
      <c r="DO37" s="21">
        <v>38.613792322088202</v>
      </c>
      <c r="DP37" s="21">
        <v>141.776526518715</v>
      </c>
      <c r="DQ37" s="22">
        <v>180.39031884080299</v>
      </c>
      <c r="DR37" s="22">
        <v>229.99471455928901</v>
      </c>
      <c r="DS37" s="22">
        <v>327.931843346454</v>
      </c>
    </row>
    <row r="38" spans="1:123" ht="11.25">
      <c r="A38" s="24">
        <v>2009</v>
      </c>
      <c r="B38" s="24" t="s">
        <v>190</v>
      </c>
      <c r="C38" s="23" t="s">
        <v>189</v>
      </c>
      <c r="D38" s="21">
        <v>17.681897803964102</v>
      </c>
      <c r="E38" s="21">
        <v>0.35244705380826302</v>
      </c>
      <c r="F38" s="21">
        <v>0.12507053220224301</v>
      </c>
      <c r="G38" s="21">
        <v>0</v>
      </c>
      <c r="H38" s="21">
        <v>0.423146322464442</v>
      </c>
      <c r="I38" s="21">
        <v>5.7138146837873702E-2</v>
      </c>
      <c r="J38" s="21">
        <v>0</v>
      </c>
      <c r="K38" s="21">
        <v>0.188478164007569</v>
      </c>
      <c r="L38" s="21">
        <v>0.36966422835950702</v>
      </c>
      <c r="M38" s="21">
        <v>4.2315794580870703E-2</v>
      </c>
      <c r="N38" s="21">
        <v>0.30028809811173002</v>
      </c>
      <c r="O38" s="21">
        <v>6.0431196951937199E-3</v>
      </c>
      <c r="P38" s="21">
        <v>1.53060347576255E-2</v>
      </c>
      <c r="Q38" s="21">
        <v>0.110991362702496</v>
      </c>
      <c r="R38" s="21">
        <v>5.1847725518727503E-2</v>
      </c>
      <c r="S38" s="21">
        <v>1.17351882842476E-2</v>
      </c>
      <c r="T38" s="21">
        <v>4.4717403269210199E-2</v>
      </c>
      <c r="U38" s="21">
        <v>6.1676792157921899E-2</v>
      </c>
      <c r="V38" s="21">
        <v>0.20810555110103901</v>
      </c>
      <c r="W38" s="21">
        <v>0</v>
      </c>
      <c r="X38" s="21">
        <v>1.2168429182320699</v>
      </c>
      <c r="Y38" s="21">
        <v>6.2170744838708797E-2</v>
      </c>
      <c r="Z38" s="21">
        <v>0.55955714939572898</v>
      </c>
      <c r="AA38" s="21">
        <v>0.52698368808023899</v>
      </c>
      <c r="AB38" s="21">
        <v>1.4202896015267901</v>
      </c>
      <c r="AC38" s="21">
        <v>0.34382522642941898</v>
      </c>
      <c r="AD38" s="21">
        <v>41.2746350434657</v>
      </c>
      <c r="AE38" s="21">
        <v>1.6803825385709099</v>
      </c>
      <c r="AF38" s="21">
        <v>0.20838618911062701</v>
      </c>
      <c r="AG38" s="21">
        <v>1.8383494949023</v>
      </c>
      <c r="AH38" s="21">
        <v>11.1638369177982</v>
      </c>
      <c r="AI38" s="21">
        <v>0.233896692324737</v>
      </c>
      <c r="AJ38" s="21">
        <v>1.8033608092175</v>
      </c>
      <c r="AK38" s="21">
        <v>0</v>
      </c>
      <c r="AL38" s="21">
        <v>0.19175800992384701</v>
      </c>
      <c r="AM38" s="21">
        <v>0.153682183246861</v>
      </c>
      <c r="AN38" s="21">
        <v>7.22288446095391E-2</v>
      </c>
      <c r="AO38" s="21">
        <v>1.5107865825319</v>
      </c>
      <c r="AP38" s="21">
        <v>0.67290418486009795</v>
      </c>
      <c r="AQ38" s="21">
        <v>0.22399465899738599</v>
      </c>
      <c r="AR38" s="21">
        <v>5.1929061868844398E-2</v>
      </c>
      <c r="AS38" s="21">
        <v>8.5033786063823405E-2</v>
      </c>
      <c r="AT38" s="21">
        <v>1.06804087556407</v>
      </c>
      <c r="AU38" s="21">
        <v>3.1409565121369498E-2</v>
      </c>
      <c r="AV38" s="21">
        <v>2.73123866734911</v>
      </c>
      <c r="AW38" s="21">
        <v>0.27677605423042601</v>
      </c>
      <c r="AX38" s="21">
        <v>0.105192196923218</v>
      </c>
      <c r="AY38" s="21">
        <v>4.7389932576076897E-2</v>
      </c>
      <c r="AZ38" s="21">
        <v>0.97542053872538703</v>
      </c>
      <c r="BA38" s="21">
        <v>0.19192727757365199</v>
      </c>
      <c r="BB38" s="21">
        <v>5.5610585171901605E-4</v>
      </c>
      <c r="BC38" s="21">
        <v>0.52439580869174496</v>
      </c>
      <c r="BD38" s="21">
        <v>0.54772041384191605</v>
      </c>
      <c r="BE38" s="21">
        <v>0.75437343369897902</v>
      </c>
      <c r="BF38" s="21">
        <v>0.13026972675586099</v>
      </c>
      <c r="BG38" s="21">
        <v>0.85887007017463701</v>
      </c>
      <c r="BH38" s="21">
        <v>1.1681824750282299</v>
      </c>
      <c r="BI38" s="21">
        <v>4.4619035339541702E-2</v>
      </c>
      <c r="BJ38" s="21">
        <v>0</v>
      </c>
      <c r="BK38" s="21">
        <v>0</v>
      </c>
      <c r="BL38" s="21">
        <v>0</v>
      </c>
      <c r="BM38" s="21">
        <v>0.251295724174667</v>
      </c>
      <c r="BN38" s="21">
        <v>4.7995051556621602E-3</v>
      </c>
      <c r="BO38" s="21">
        <v>0</v>
      </c>
      <c r="BP38" s="21">
        <v>3.2015076809863902E-2</v>
      </c>
      <c r="BQ38" s="21">
        <v>0.113633579752922</v>
      </c>
      <c r="BR38" s="21">
        <v>3.0810079175281498E-2</v>
      </c>
      <c r="BS38" s="21">
        <v>7.3297800972170604E-2</v>
      </c>
      <c r="BT38" s="21">
        <v>2.1757296963303901E-2</v>
      </c>
      <c r="BU38" s="21">
        <v>3.2199218317763498E-2</v>
      </c>
      <c r="BV38" s="21">
        <v>1.62946477817339E-3</v>
      </c>
      <c r="BW38" s="21">
        <v>0.13304187477430299</v>
      </c>
      <c r="BX38" s="21">
        <v>0.57850953330329502</v>
      </c>
      <c r="BY38" s="21">
        <v>9.9286804153424797E-3</v>
      </c>
      <c r="BZ38" s="21">
        <v>1.6116025503511901E-2</v>
      </c>
      <c r="CA38" s="21">
        <v>0</v>
      </c>
      <c r="CB38" s="21">
        <v>3.3263322623542E-3</v>
      </c>
      <c r="CC38" s="21">
        <v>7.2179128446766402E-3</v>
      </c>
      <c r="CD38" s="21">
        <v>3.9876769412848997E-3</v>
      </c>
      <c r="CE38" s="21">
        <v>1.7540854472042702E-2</v>
      </c>
      <c r="CF38" s="21">
        <v>9.1001323215237601E-2</v>
      </c>
      <c r="CG38" s="21">
        <v>0.39633544789228398</v>
      </c>
      <c r="CH38" s="21">
        <v>2.98712289025772E-2</v>
      </c>
      <c r="CI38" s="21">
        <v>4.5148292079163398E-2</v>
      </c>
      <c r="CJ38" s="21">
        <v>0.121083334375287</v>
      </c>
      <c r="CK38" s="21">
        <v>1.00298266504531E-2</v>
      </c>
      <c r="CL38" s="21">
        <v>5.6291640032894399E-2</v>
      </c>
      <c r="CM38" s="21">
        <v>0.10448827820423</v>
      </c>
      <c r="CN38" s="21">
        <v>3.1117366202819902E-3</v>
      </c>
      <c r="CO38" s="21">
        <v>0.86622364236863902</v>
      </c>
      <c r="CP38" s="21">
        <v>9.09791354995933E-2</v>
      </c>
      <c r="CQ38" s="21">
        <v>1.5359395980158601</v>
      </c>
      <c r="CR38" s="21">
        <v>0.83364203422430705</v>
      </c>
      <c r="CS38" s="21">
        <v>1.17973874401616</v>
      </c>
      <c r="CT38" s="21">
        <v>0.29662580964219898</v>
      </c>
      <c r="CU38" s="21">
        <v>4.8358962089721402E-2</v>
      </c>
      <c r="CV38" s="21">
        <v>9.6925622780101001E-2</v>
      </c>
      <c r="CW38" s="21">
        <v>2.07263673252992E-2</v>
      </c>
      <c r="CX38" s="21">
        <v>5.5348103166980897E-2</v>
      </c>
      <c r="CY38" s="21">
        <v>0.19300598595799601</v>
      </c>
      <c r="CZ38" s="21">
        <v>0.18744881816666401</v>
      </c>
      <c r="DA38" s="21">
        <v>1.0134260144865299E-2</v>
      </c>
      <c r="DB38" s="21">
        <v>0.577810123834544</v>
      </c>
      <c r="DC38" s="21">
        <v>0</v>
      </c>
      <c r="DD38" s="22">
        <v>102.98346077708599</v>
      </c>
      <c r="DE38" s="21">
        <v>7.8912629437179396</v>
      </c>
      <c r="DF38" s="21">
        <v>3.31697699437433E-3</v>
      </c>
      <c r="DG38" s="21">
        <v>0</v>
      </c>
      <c r="DH38" s="21">
        <v>0</v>
      </c>
      <c r="DI38" s="21">
        <v>0</v>
      </c>
      <c r="DJ38" s="22">
        <v>7.8945799207123102</v>
      </c>
      <c r="DK38" s="21">
        <v>0.211571126038958</v>
      </c>
      <c r="DL38" s="21">
        <v>-2.7408016092990599E-7</v>
      </c>
      <c r="DM38" s="21">
        <v>1.4583054916723199</v>
      </c>
      <c r="DN38" s="22">
        <v>1.6698763436311199</v>
      </c>
      <c r="DO38" s="21">
        <v>5.0253251718995804</v>
      </c>
      <c r="DP38" s="21">
        <v>83.940694663306104</v>
      </c>
      <c r="DQ38" s="22">
        <v>88.966019835205699</v>
      </c>
      <c r="DR38" s="22">
        <v>98.530476099549105</v>
      </c>
      <c r="DS38" s="22">
        <v>201.513936876635</v>
      </c>
    </row>
    <row r="39" spans="1:123" ht="11.25">
      <c r="A39" s="24">
        <v>2009</v>
      </c>
      <c r="B39" s="24" t="s">
        <v>188</v>
      </c>
      <c r="C39" s="23" t="s">
        <v>187</v>
      </c>
      <c r="D39" s="21">
        <v>20.041988818432401</v>
      </c>
      <c r="E39" s="21">
        <v>6.0856893449816603E-2</v>
      </c>
      <c r="F39" s="21">
        <v>2.26516700603955E-2</v>
      </c>
      <c r="G39" s="21">
        <v>0.172736214262454</v>
      </c>
      <c r="H39" s="21">
        <v>1.8696821022830099</v>
      </c>
      <c r="I39" s="21">
        <v>0.134511963244619</v>
      </c>
      <c r="J39" s="21">
        <v>0</v>
      </c>
      <c r="K39" s="21">
        <v>0.17899312395872899</v>
      </c>
      <c r="L39" s="21">
        <v>0.38612161830794001</v>
      </c>
      <c r="M39" s="21">
        <v>8.9567419257067099E-2</v>
      </c>
      <c r="N39" s="21">
        <v>0.35235043703956198</v>
      </c>
      <c r="O39" s="21">
        <v>1.94135405155304E-2</v>
      </c>
      <c r="P39" s="21">
        <v>2.6204419414686101E-2</v>
      </c>
      <c r="Q39" s="21">
        <v>2.00451222782593E-2</v>
      </c>
      <c r="R39" s="21">
        <v>8.7948628607879095E-2</v>
      </c>
      <c r="S39" s="21">
        <v>0.95883486748650504</v>
      </c>
      <c r="T39" s="21">
        <v>5.3039549193795298E-2</v>
      </c>
      <c r="U39" s="21">
        <v>1.2069649098803801E-3</v>
      </c>
      <c r="V39" s="21">
        <v>3.62677378464029E-3</v>
      </c>
      <c r="W39" s="21">
        <v>0</v>
      </c>
      <c r="X39" s="21">
        <v>1.68492202705894E-2</v>
      </c>
      <c r="Y39" s="21">
        <v>7.3377169918028198E-3</v>
      </c>
      <c r="Z39" s="21">
        <v>1.9153794748159401E-3</v>
      </c>
      <c r="AA39" s="21">
        <v>0.123328465919325</v>
      </c>
      <c r="AB39" s="21">
        <v>0.111858865415647</v>
      </c>
      <c r="AC39" s="21">
        <v>0.49204107466394298</v>
      </c>
      <c r="AD39" s="21">
        <v>0.68416264251036496</v>
      </c>
      <c r="AE39" s="21">
        <v>6.22200618891259E-3</v>
      </c>
      <c r="AF39" s="21">
        <v>6.66935778543985E-2</v>
      </c>
      <c r="AG39" s="21">
        <v>1.2901916938639899</v>
      </c>
      <c r="AH39" s="21">
        <v>0</v>
      </c>
      <c r="AI39" s="21">
        <v>7.6668589543542902</v>
      </c>
      <c r="AJ39" s="21">
        <v>0.19165203225193</v>
      </c>
      <c r="AK39" s="21">
        <v>9.3288168569840096E-2</v>
      </c>
      <c r="AL39" s="21">
        <v>1.5859808131750301E-2</v>
      </c>
      <c r="AM39" s="21">
        <v>4.25021787203359E-3</v>
      </c>
      <c r="AN39" s="21">
        <v>2.2323235712949299E-4</v>
      </c>
      <c r="AO39" s="21">
        <v>0.19527459567546901</v>
      </c>
      <c r="AP39" s="21">
        <v>0.65719266742081495</v>
      </c>
      <c r="AQ39" s="21">
        <v>2.6907983381940899E-2</v>
      </c>
      <c r="AR39" s="21">
        <v>5.6911893711205502E-2</v>
      </c>
      <c r="AS39" s="21">
        <v>1.6555183788168001E-2</v>
      </c>
      <c r="AT39" s="21">
        <v>5.4053196565317103E-2</v>
      </c>
      <c r="AU39" s="21">
        <v>3.9071381445224401E-2</v>
      </c>
      <c r="AV39" s="21">
        <v>4.8429954232580397E-2</v>
      </c>
      <c r="AW39" s="21">
        <v>0.385676740546956</v>
      </c>
      <c r="AX39" s="21">
        <v>0.15013308420683599</v>
      </c>
      <c r="AY39" s="21">
        <v>1.6240519480573899E-2</v>
      </c>
      <c r="AZ39" s="21">
        <v>0.142941851953303</v>
      </c>
      <c r="BA39" s="21">
        <v>0.217152506998917</v>
      </c>
      <c r="BB39" s="21">
        <v>1.53264715914762E-3</v>
      </c>
      <c r="BC39" s="21">
        <v>0.30476688685069497</v>
      </c>
      <c r="BD39" s="21">
        <v>0.31132027498730602</v>
      </c>
      <c r="BE39" s="21">
        <v>0.55160927417954897</v>
      </c>
      <c r="BF39" s="21">
        <v>0.276974372612806</v>
      </c>
      <c r="BG39" s="21">
        <v>0.66520538671967</v>
      </c>
      <c r="BH39" s="21">
        <v>1.14609147104703</v>
      </c>
      <c r="BI39" s="21">
        <v>5.3475417202355498E-2</v>
      </c>
      <c r="BJ39" s="21">
        <v>0.34347930216807698</v>
      </c>
      <c r="BK39" s="21">
        <v>5.4162116864144703E-2</v>
      </c>
      <c r="BL39" s="21">
        <v>0.12212038665354299</v>
      </c>
      <c r="BM39" s="21">
        <v>0.12177439733247</v>
      </c>
      <c r="BN39" s="21">
        <v>3.5950195796759898E-2</v>
      </c>
      <c r="BO39" s="21">
        <v>0.12027532936843099</v>
      </c>
      <c r="BP39" s="21">
        <v>0.28862740068034398</v>
      </c>
      <c r="BQ39" s="21">
        <v>1.7033302122505901E-2</v>
      </c>
      <c r="BR39" s="21">
        <v>4.3274610966810602E-2</v>
      </c>
      <c r="BS39" s="21">
        <v>1.8145287512463699E-2</v>
      </c>
      <c r="BT39" s="21">
        <v>6.9875571485320406E-2</v>
      </c>
      <c r="BU39" s="21">
        <v>0.14293839832591501</v>
      </c>
      <c r="BV39" s="21">
        <v>9.3140124152310995E-3</v>
      </c>
      <c r="BW39" s="21">
        <v>0.217167120699747</v>
      </c>
      <c r="BX39" s="21">
        <v>0.22435838015000201</v>
      </c>
      <c r="BY39" s="21">
        <v>2.7613358140259298E-2</v>
      </c>
      <c r="BZ39" s="21">
        <v>4.6706670549264001E-2</v>
      </c>
      <c r="CA39" s="21">
        <v>0</v>
      </c>
      <c r="CB39" s="21">
        <v>1.31910255975546E-2</v>
      </c>
      <c r="CC39" s="21">
        <v>2.6227737566018702E-2</v>
      </c>
      <c r="CD39" s="21">
        <v>1.3014253139670201E-2</v>
      </c>
      <c r="CE39" s="21">
        <v>0.138411237029434</v>
      </c>
      <c r="CF39" s="21">
        <v>0.28313305046478399</v>
      </c>
      <c r="CG39" s="21">
        <v>0.40847893785897699</v>
      </c>
      <c r="CH39" s="21">
        <v>1.2962892333104501E-2</v>
      </c>
      <c r="CI39" s="21">
        <v>8.2446230944349899E-2</v>
      </c>
      <c r="CJ39" s="21">
        <v>0.28785055142316901</v>
      </c>
      <c r="CK39" s="21">
        <v>4.8010397116888801E-2</v>
      </c>
      <c r="CL39" s="21">
        <v>5.6270579406779403E-2</v>
      </c>
      <c r="CM39" s="21">
        <v>6.5537515084428899E-2</v>
      </c>
      <c r="CN39" s="21">
        <v>4.2167375567962696E-3</v>
      </c>
      <c r="CO39" s="21">
        <v>0.20352755130025799</v>
      </c>
      <c r="CP39" s="21">
        <v>0.15314501858760399</v>
      </c>
      <c r="CQ39" s="21">
        <v>3.8833068850551999</v>
      </c>
      <c r="CR39" s="21">
        <v>0.74962891174926405</v>
      </c>
      <c r="CS39" s="21">
        <v>217.30778073168801</v>
      </c>
      <c r="CT39" s="21">
        <v>0.37056679967363698</v>
      </c>
      <c r="CU39" s="21">
        <v>7.5146132124499901E-2</v>
      </c>
      <c r="CV39" s="21">
        <v>0.12709048129305001</v>
      </c>
      <c r="CW39" s="21">
        <v>5.1166606298212E-2</v>
      </c>
      <c r="CX39" s="21">
        <v>7.0686201709600702E-2</v>
      </c>
      <c r="CY39" s="21">
        <v>0.33230750139375598</v>
      </c>
      <c r="CZ39" s="21">
        <v>0.156753188709432</v>
      </c>
      <c r="DA39" s="21">
        <v>1.5037100182764201E-2</v>
      </c>
      <c r="DB39" s="21">
        <v>0.54391662004948005</v>
      </c>
      <c r="DC39" s="21">
        <v>0</v>
      </c>
      <c r="DD39" s="22">
        <v>267.95265718991101</v>
      </c>
      <c r="DE39" s="21">
        <v>13.825074045656701</v>
      </c>
      <c r="DF39" s="21">
        <v>4.8434394276009603E-2</v>
      </c>
      <c r="DG39" s="21">
        <v>0.18223688684537601</v>
      </c>
      <c r="DH39" s="21">
        <v>0</v>
      </c>
      <c r="DI39" s="21">
        <v>0</v>
      </c>
      <c r="DJ39" s="22">
        <v>14.0557453267781</v>
      </c>
      <c r="DK39" s="21">
        <v>0.37688349133298998</v>
      </c>
      <c r="DL39" s="21">
        <v>-4.5267336889362201E-7</v>
      </c>
      <c r="DM39" s="21">
        <v>-1.5535075191374299</v>
      </c>
      <c r="DN39" s="22">
        <v>-1.1766244804778101</v>
      </c>
      <c r="DO39" s="21">
        <v>61.118057003531902</v>
      </c>
      <c r="DP39" s="21">
        <v>100.157493076203</v>
      </c>
      <c r="DQ39" s="22">
        <v>161.27555007973501</v>
      </c>
      <c r="DR39" s="22">
        <v>174.15467092603501</v>
      </c>
      <c r="DS39" s="22">
        <v>442.10732811594698</v>
      </c>
    </row>
    <row r="40" spans="1:123" ht="15.95" customHeight="1">
      <c r="A40" s="30">
        <v>2009</v>
      </c>
      <c r="B40" s="30" t="s">
        <v>186</v>
      </c>
      <c r="C40" s="29" t="s">
        <v>185</v>
      </c>
      <c r="D40" s="27">
        <v>11.175428689796</v>
      </c>
      <c r="E40" s="27">
        <v>0</v>
      </c>
      <c r="F40" s="27">
        <v>7.0205263105187696E-2</v>
      </c>
      <c r="G40" s="27">
        <v>0.85318635717184099</v>
      </c>
      <c r="H40" s="27">
        <v>1.93433688872868</v>
      </c>
      <c r="I40" s="27">
        <v>0.66507297316764402</v>
      </c>
      <c r="J40" s="27">
        <v>0</v>
      </c>
      <c r="K40" s="27">
        <v>0.53782329061951595</v>
      </c>
      <c r="L40" s="27">
        <v>0</v>
      </c>
      <c r="M40" s="27">
        <v>16.0963840112322</v>
      </c>
      <c r="N40" s="27">
        <v>22.223655026956902</v>
      </c>
      <c r="O40" s="27">
        <v>11.400396508002601</v>
      </c>
      <c r="P40" s="27">
        <v>0.13278296353175301</v>
      </c>
      <c r="Q40" s="27">
        <v>15.6143161412389</v>
      </c>
      <c r="R40" s="27">
        <v>3.87305695704914</v>
      </c>
      <c r="S40" s="27">
        <v>0.57064198724942605</v>
      </c>
      <c r="T40" s="27">
        <v>5.7478902125411402</v>
      </c>
      <c r="U40" s="27">
        <v>0</v>
      </c>
      <c r="V40" s="27">
        <v>13.5336232691651</v>
      </c>
      <c r="W40" s="27">
        <v>0</v>
      </c>
      <c r="X40" s="27">
        <v>0</v>
      </c>
      <c r="Y40" s="27">
        <v>0</v>
      </c>
      <c r="Z40" s="27">
        <v>0</v>
      </c>
      <c r="AA40" s="27">
        <v>5.5050819226288299</v>
      </c>
      <c r="AB40" s="27">
        <v>5.5522332450863496</v>
      </c>
      <c r="AC40" s="27">
        <v>1.58208601019395</v>
      </c>
      <c r="AD40" s="27">
        <v>1.7678232942627301</v>
      </c>
      <c r="AE40" s="27">
        <v>1.5447262515553</v>
      </c>
      <c r="AF40" s="27">
        <v>3.2267720313158201</v>
      </c>
      <c r="AG40" s="27">
        <v>5.3473108101528402</v>
      </c>
      <c r="AH40" s="27">
        <v>5.1442129212109798E-2</v>
      </c>
      <c r="AI40" s="27">
        <v>3.5708124103651802</v>
      </c>
      <c r="AJ40" s="27">
        <v>61.910305572169001</v>
      </c>
      <c r="AK40" s="27">
        <v>1.3947108727428701</v>
      </c>
      <c r="AL40" s="27">
        <v>1.86191084675454</v>
      </c>
      <c r="AM40" s="27">
        <v>6.6073848086466895E-4</v>
      </c>
      <c r="AN40" s="27">
        <v>0</v>
      </c>
      <c r="AO40" s="27">
        <v>7.7370886189484098</v>
      </c>
      <c r="AP40" s="27">
        <v>8.5357780563524699</v>
      </c>
      <c r="AQ40" s="27">
        <v>4.2588658865497901</v>
      </c>
      <c r="AR40" s="27">
        <v>17.869911172849999</v>
      </c>
      <c r="AS40" s="27">
        <v>11.7597369068418</v>
      </c>
      <c r="AT40" s="27">
        <v>29.4800406956515</v>
      </c>
      <c r="AU40" s="27">
        <v>4.2419104384204198</v>
      </c>
      <c r="AV40" s="27">
        <v>7.1927223095130799</v>
      </c>
      <c r="AW40" s="27">
        <v>14.8721835088623</v>
      </c>
      <c r="AX40" s="27">
        <v>0.66417321631190895</v>
      </c>
      <c r="AY40" s="27">
        <v>8.1700951887462604E-3</v>
      </c>
      <c r="AZ40" s="27">
        <v>0.79608668238334102</v>
      </c>
      <c r="BA40" s="27">
        <v>0.23014501850876601</v>
      </c>
      <c r="BB40" s="27">
        <v>7.7986434536810997E-3</v>
      </c>
      <c r="BC40" s="27">
        <v>64.006698401716704</v>
      </c>
      <c r="BD40" s="27">
        <v>33.075840091318298</v>
      </c>
      <c r="BE40" s="27">
        <v>67.330243669783201</v>
      </c>
      <c r="BF40" s="27">
        <v>24.2673501254108</v>
      </c>
      <c r="BG40" s="27">
        <v>25.4352007345163</v>
      </c>
      <c r="BH40" s="27">
        <v>11.833322870280799</v>
      </c>
      <c r="BI40" s="27">
        <v>1.0762667736941101</v>
      </c>
      <c r="BJ40" s="27">
        <v>22.203726115019599</v>
      </c>
      <c r="BK40" s="27">
        <v>0.596391831652891</v>
      </c>
      <c r="BL40" s="27">
        <v>0.24644714635921899</v>
      </c>
      <c r="BM40" s="27">
        <v>4.2644744444029996</v>
      </c>
      <c r="BN40" s="27">
        <v>1.1636425286696701</v>
      </c>
      <c r="BO40" s="27">
        <v>0.122787683970874</v>
      </c>
      <c r="BP40" s="27">
        <v>0.67313332114287805</v>
      </c>
      <c r="BQ40" s="27">
        <v>0.31913059584646802</v>
      </c>
      <c r="BR40" s="27">
        <v>6.5191146753815904E-2</v>
      </c>
      <c r="BS40" s="27">
        <v>5.22911360810243E-2</v>
      </c>
      <c r="BT40" s="27">
        <v>28.3834658596219</v>
      </c>
      <c r="BU40" s="27">
        <v>1.70953509801625</v>
      </c>
      <c r="BV40" s="27">
        <v>6.2651377554552398E-2</v>
      </c>
      <c r="BW40" s="27">
        <v>4.6743091938425003</v>
      </c>
      <c r="BX40" s="27">
        <v>2.3315583741510499</v>
      </c>
      <c r="BY40" s="27">
        <v>0.80019940328540695</v>
      </c>
      <c r="BZ40" s="27">
        <v>0.94391227281430401</v>
      </c>
      <c r="CA40" s="27">
        <v>0</v>
      </c>
      <c r="CB40" s="27">
        <v>7.0032059755610401E-2</v>
      </c>
      <c r="CC40" s="27">
        <v>0.58918565383186094</v>
      </c>
      <c r="CD40" s="27">
        <v>5.9302918931394503E-3</v>
      </c>
      <c r="CE40" s="27">
        <v>0.39935557466968302</v>
      </c>
      <c r="CF40" s="27">
        <v>1.04175544303446</v>
      </c>
      <c r="CG40" s="27">
        <v>0.81588116078184003</v>
      </c>
      <c r="CH40" s="27">
        <v>0.102458954485547</v>
      </c>
      <c r="CI40" s="27">
        <v>0.13300816806537</v>
      </c>
      <c r="CJ40" s="27">
        <v>0.21344533004951299</v>
      </c>
      <c r="CK40" s="27">
        <v>0.38613100130841699</v>
      </c>
      <c r="CL40" s="27">
        <v>0.27645896689982102</v>
      </c>
      <c r="CM40" s="27">
        <v>1.4827167992750101</v>
      </c>
      <c r="CN40" s="27">
        <v>1.7349948646987998E-2</v>
      </c>
      <c r="CO40" s="27">
        <v>2.9336898324489602</v>
      </c>
      <c r="CP40" s="27">
        <v>0.52545341219158703</v>
      </c>
      <c r="CQ40" s="27">
        <v>6.4304669330944701</v>
      </c>
      <c r="CR40" s="27">
        <v>5.06528982846089</v>
      </c>
      <c r="CS40" s="27">
        <v>17.5709600701223</v>
      </c>
      <c r="CT40" s="27">
        <v>0.49653669549061102</v>
      </c>
      <c r="CU40" s="27">
        <v>0.46938451498172401</v>
      </c>
      <c r="CV40" s="27">
        <v>0.143076986257725</v>
      </c>
      <c r="CW40" s="27">
        <v>0.145045091730481</v>
      </c>
      <c r="CX40" s="27">
        <v>9.9782923036778298E-2</v>
      </c>
      <c r="CY40" s="27">
        <v>0.67035800405168899</v>
      </c>
      <c r="CZ40" s="27">
        <v>1.01841081850361</v>
      </c>
      <c r="DA40" s="27">
        <v>0.70214412021071204</v>
      </c>
      <c r="DB40" s="27">
        <v>0.63690112981964797</v>
      </c>
      <c r="DC40" s="27">
        <v>0</v>
      </c>
      <c r="DD40" s="28">
        <v>643.47826783331698</v>
      </c>
      <c r="DE40" s="27">
        <v>75.466888263505794</v>
      </c>
      <c r="DF40" s="27">
        <v>1.14224012151177E-2</v>
      </c>
      <c r="DG40" s="27">
        <v>0</v>
      </c>
      <c r="DH40" s="27">
        <v>0</v>
      </c>
      <c r="DI40" s="27">
        <v>0</v>
      </c>
      <c r="DJ40" s="28">
        <v>75.478310664720894</v>
      </c>
      <c r="DK40" s="27">
        <v>12.961099764542499</v>
      </c>
      <c r="DL40" s="27">
        <v>2.8256087604563301E-3</v>
      </c>
      <c r="DM40" s="27">
        <v>-8.1669177052762407</v>
      </c>
      <c r="DN40" s="28">
        <v>4.7970076680267599</v>
      </c>
      <c r="DO40" s="27">
        <v>143.46964627843099</v>
      </c>
      <c r="DP40" s="27">
        <v>169.90393249755701</v>
      </c>
      <c r="DQ40" s="28">
        <v>313.37357877598799</v>
      </c>
      <c r="DR40" s="28">
        <v>393.64889710873598</v>
      </c>
      <c r="DS40" s="28">
        <v>1037.1271649420501</v>
      </c>
    </row>
    <row r="41" spans="1:123" ht="11.25">
      <c r="A41" s="24">
        <v>2009</v>
      </c>
      <c r="B41" s="24" t="s">
        <v>184</v>
      </c>
      <c r="C41" s="23" t="s">
        <v>183</v>
      </c>
      <c r="D41" s="21">
        <v>4.5648509684973604</v>
      </c>
      <c r="E41" s="21">
        <v>9.1666526535463897E-4</v>
      </c>
      <c r="F41" s="21">
        <v>0</v>
      </c>
      <c r="G41" s="21">
        <v>1.0257574838787101E-3</v>
      </c>
      <c r="H41" s="21">
        <v>6.2655843367131505E-4</v>
      </c>
      <c r="I41" s="21">
        <v>0.69661051051840495</v>
      </c>
      <c r="J41" s="21">
        <v>0</v>
      </c>
      <c r="K41" s="21">
        <v>11.550903704373299</v>
      </c>
      <c r="L41" s="21">
        <v>0</v>
      </c>
      <c r="M41" s="21">
        <v>0</v>
      </c>
      <c r="N41" s="21">
        <v>0</v>
      </c>
      <c r="O41" s="21">
        <v>0</v>
      </c>
      <c r="P41" s="21">
        <v>9.9547690918886205E-5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23.771493967701399</v>
      </c>
      <c r="AL41" s="21">
        <v>0</v>
      </c>
      <c r="AM41" s="21">
        <v>0.28967707981401503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0.48891626396875898</v>
      </c>
      <c r="AY41" s="21">
        <v>0</v>
      </c>
      <c r="AZ41" s="21">
        <v>0.89569359319114095</v>
      </c>
      <c r="BA41" s="21">
        <v>0.92591072159429799</v>
      </c>
      <c r="BB41" s="21">
        <v>7.9614957358131993E-3</v>
      </c>
      <c r="BC41" s="21">
        <v>90.548055963070794</v>
      </c>
      <c r="BD41" s="21">
        <v>65.418851347081699</v>
      </c>
      <c r="BE41" s="21">
        <v>96.214328547360097</v>
      </c>
      <c r="BF41" s="21">
        <v>8.0086879803659798E-3</v>
      </c>
      <c r="BG41" s="21">
        <v>11.468725613303301</v>
      </c>
      <c r="BH41" s="21">
        <v>0.73891405081796002</v>
      </c>
      <c r="BI41" s="21">
        <v>1.0111495769302901</v>
      </c>
      <c r="BJ41" s="21">
        <v>0.14261738421025899</v>
      </c>
      <c r="BK41" s="21">
        <v>0</v>
      </c>
      <c r="BL41" s="21">
        <v>2.4184907444726799E-2</v>
      </c>
      <c r="BM41" s="21">
        <v>0.23319329947296</v>
      </c>
      <c r="BN41" s="21">
        <v>3.44977771280289E-2</v>
      </c>
      <c r="BO41" s="21">
        <v>4.7020146952513903E-3</v>
      </c>
      <c r="BP41" s="21">
        <v>0</v>
      </c>
      <c r="BQ41" s="21">
        <v>0</v>
      </c>
      <c r="BR41" s="21">
        <v>3.1654694030436199E-2</v>
      </c>
      <c r="BS41" s="21">
        <v>1.52353240491283E-2</v>
      </c>
      <c r="BT41" s="21">
        <v>0.104454558594863</v>
      </c>
      <c r="BU41" s="21">
        <v>2.94815372257471E-2</v>
      </c>
      <c r="BV41" s="21">
        <v>8.2043359669220798E-4</v>
      </c>
      <c r="BW41" s="21">
        <v>2.42864832710795E-2</v>
      </c>
      <c r="BX41" s="21">
        <v>4.1684294153995598E-3</v>
      </c>
      <c r="BY41" s="21">
        <v>0</v>
      </c>
      <c r="BZ41" s="21">
        <v>7.5903020428275098E-2</v>
      </c>
      <c r="CA41" s="21">
        <v>0</v>
      </c>
      <c r="CB41" s="21">
        <v>1.64713395006836E-3</v>
      </c>
      <c r="CC41" s="21">
        <v>5.8441552529624402E-3</v>
      </c>
      <c r="CD41" s="21">
        <v>3.5246233822778701E-3</v>
      </c>
      <c r="CE41" s="21">
        <v>2.0033757717950299E-2</v>
      </c>
      <c r="CF41" s="21">
        <v>4.88937423702554E-2</v>
      </c>
      <c r="CG41" s="21">
        <v>4.9198329004673498E-4</v>
      </c>
      <c r="CH41" s="21">
        <v>8.6307930476610898E-3</v>
      </c>
      <c r="CI41" s="21">
        <v>3.3475667042014698E-2</v>
      </c>
      <c r="CJ41" s="21">
        <v>0</v>
      </c>
      <c r="CK41" s="21">
        <v>9.4781201815129605E-3</v>
      </c>
      <c r="CL41" s="21">
        <v>2.5870102169205499E-2</v>
      </c>
      <c r="CM41" s="21">
        <v>0</v>
      </c>
      <c r="CN41" s="21">
        <v>6.6647252896180099E-3</v>
      </c>
      <c r="CO41" s="21">
        <v>0.65403766125146801</v>
      </c>
      <c r="CP41" s="21">
        <v>8.4547622199213093E-2</v>
      </c>
      <c r="CQ41" s="21">
        <v>6.6570326878389396</v>
      </c>
      <c r="CR41" s="21">
        <v>10.6716907526986</v>
      </c>
      <c r="CS41" s="21">
        <v>1.6980430589678499</v>
      </c>
      <c r="CT41" s="21">
        <v>0</v>
      </c>
      <c r="CU41" s="21">
        <v>0.109592450906003</v>
      </c>
      <c r="CV41" s="21">
        <v>0.240218817887696</v>
      </c>
      <c r="CW41" s="21">
        <v>1.1782542494816901</v>
      </c>
      <c r="CX41" s="21">
        <v>3.4218285033316399E-2</v>
      </c>
      <c r="CY41" s="21">
        <v>3.9655561738355698</v>
      </c>
      <c r="CZ41" s="21">
        <v>0.17011073662722301</v>
      </c>
      <c r="DA41" s="21">
        <v>0</v>
      </c>
      <c r="DB41" s="21">
        <v>6.7945569490550195E-2</v>
      </c>
      <c r="DC41" s="21">
        <v>0</v>
      </c>
      <c r="DD41" s="22">
        <v>335.02372335428799</v>
      </c>
      <c r="DE41" s="21">
        <v>1.8134532174295801</v>
      </c>
      <c r="DF41" s="21">
        <v>1.9742334873098901E-3</v>
      </c>
      <c r="DG41" s="21">
        <v>0</v>
      </c>
      <c r="DH41" s="21">
        <v>0</v>
      </c>
      <c r="DI41" s="21">
        <v>0</v>
      </c>
      <c r="DJ41" s="22">
        <v>1.81542745091689</v>
      </c>
      <c r="DK41" s="21">
        <v>0</v>
      </c>
      <c r="DL41" s="21">
        <v>7.2365269705463198E-4</v>
      </c>
      <c r="DM41" s="21">
        <v>-1.56738807474353</v>
      </c>
      <c r="DN41" s="22">
        <v>-1.56666442204648</v>
      </c>
      <c r="DO41" s="21">
        <v>55.005224200635197</v>
      </c>
      <c r="DP41" s="21">
        <v>9.2630356183954401</v>
      </c>
      <c r="DQ41" s="22">
        <v>64.268259819030604</v>
      </c>
      <c r="DR41" s="22">
        <v>64.517022847901103</v>
      </c>
      <c r="DS41" s="22">
        <v>399.54074620218898</v>
      </c>
    </row>
    <row r="42" spans="1:123" ht="11.25">
      <c r="A42" s="24">
        <v>2009</v>
      </c>
      <c r="B42" s="24" t="s">
        <v>182</v>
      </c>
      <c r="C42" s="23" t="s">
        <v>181</v>
      </c>
      <c r="D42" s="21">
        <v>5.2225580909799003</v>
      </c>
      <c r="E42" s="21">
        <v>8.2270705491715296E-4</v>
      </c>
      <c r="F42" s="21">
        <v>0</v>
      </c>
      <c r="G42" s="21">
        <v>0</v>
      </c>
      <c r="H42" s="21">
        <v>0</v>
      </c>
      <c r="I42" s="21">
        <v>0.66319959565605902</v>
      </c>
      <c r="J42" s="21">
        <v>0</v>
      </c>
      <c r="K42" s="21">
        <v>0.90005576494988804</v>
      </c>
      <c r="L42" s="21">
        <v>0</v>
      </c>
      <c r="M42" s="21">
        <v>0</v>
      </c>
      <c r="N42" s="21">
        <v>5.5814616662412499E-3</v>
      </c>
      <c r="O42" s="21">
        <v>4.2287612725511597E-2</v>
      </c>
      <c r="P42" s="21">
        <v>0</v>
      </c>
      <c r="Q42" s="21">
        <v>0</v>
      </c>
      <c r="R42" s="21">
        <v>0.14893275231516001</v>
      </c>
      <c r="S42" s="21">
        <v>0</v>
      </c>
      <c r="T42" s="21">
        <v>47.6436755522328</v>
      </c>
      <c r="U42" s="21">
        <v>3.1945416603195498</v>
      </c>
      <c r="V42" s="21">
        <v>1.54982039353429</v>
      </c>
      <c r="W42" s="21">
        <v>0</v>
      </c>
      <c r="X42" s="21">
        <v>0</v>
      </c>
      <c r="Y42" s="21">
        <v>7.2488829155135503E-3</v>
      </c>
      <c r="Z42" s="21">
        <v>2.33434627047472E-4</v>
      </c>
      <c r="AA42" s="21">
        <v>5.5270463718313003</v>
      </c>
      <c r="AB42" s="21">
        <v>0</v>
      </c>
      <c r="AC42" s="21">
        <v>0</v>
      </c>
      <c r="AD42" s="21">
        <v>2.48140498763905</v>
      </c>
      <c r="AE42" s="21">
        <v>4.35960330560934E-2</v>
      </c>
      <c r="AF42" s="21">
        <v>6.3323113432534897E-2</v>
      </c>
      <c r="AG42" s="21">
        <v>5.44125176443827E-2</v>
      </c>
      <c r="AH42" s="21">
        <v>8.18740404272111E-4</v>
      </c>
      <c r="AI42" s="21">
        <v>0.45648221266437899</v>
      </c>
      <c r="AJ42" s="21">
        <v>17.233641500864199</v>
      </c>
      <c r="AK42" s="21">
        <v>0.28394127005145398</v>
      </c>
      <c r="AL42" s="21">
        <v>20.093065347956902</v>
      </c>
      <c r="AM42" s="21">
        <v>1.3756208317501999</v>
      </c>
      <c r="AN42" s="21">
        <v>2.0945386792316299E-2</v>
      </c>
      <c r="AO42" s="21">
        <v>2.5588472329771101</v>
      </c>
      <c r="AP42" s="21">
        <v>0.53659559108981503</v>
      </c>
      <c r="AQ42" s="21">
        <v>2.3414121797261398</v>
      </c>
      <c r="AR42" s="21">
        <v>0</v>
      </c>
      <c r="AS42" s="21">
        <v>1.12388600981151</v>
      </c>
      <c r="AT42" s="21">
        <v>0</v>
      </c>
      <c r="AU42" s="21">
        <v>0</v>
      </c>
      <c r="AV42" s="21">
        <v>3.5450377178301497E-2</v>
      </c>
      <c r="AW42" s="21">
        <v>0</v>
      </c>
      <c r="AX42" s="21">
        <v>0.20247573658441401</v>
      </c>
      <c r="AY42" s="21">
        <v>0</v>
      </c>
      <c r="AZ42" s="21">
        <v>0.13941338977066001</v>
      </c>
      <c r="BA42" s="21">
        <v>0.97594121652183496</v>
      </c>
      <c r="BB42" s="21">
        <v>6.88975515082109E-3</v>
      </c>
      <c r="BC42" s="21">
        <v>42.570116366003198</v>
      </c>
      <c r="BD42" s="21">
        <v>25.665305485854802</v>
      </c>
      <c r="BE42" s="21">
        <v>21.887196211232201</v>
      </c>
      <c r="BF42" s="21">
        <v>4.3914659003118297</v>
      </c>
      <c r="BG42" s="21">
        <v>6.4158376640231696</v>
      </c>
      <c r="BH42" s="21">
        <v>2.7297344599412199</v>
      </c>
      <c r="BI42" s="21">
        <v>0.817534415402842</v>
      </c>
      <c r="BJ42" s="21">
        <v>0.61806533302973599</v>
      </c>
      <c r="BK42" s="21">
        <v>2.0942012001040001E-2</v>
      </c>
      <c r="BL42" s="21">
        <v>0.33221320645345798</v>
      </c>
      <c r="BM42" s="21">
        <v>0.56623109986047104</v>
      </c>
      <c r="BN42" s="21">
        <v>2.9130345775786801E-2</v>
      </c>
      <c r="BO42" s="21">
        <v>0.24205667310614001</v>
      </c>
      <c r="BP42" s="21">
        <v>0.80608157674731895</v>
      </c>
      <c r="BQ42" s="21">
        <v>3.0979873038771101E-3</v>
      </c>
      <c r="BR42" s="21">
        <v>2.7048834369418798E-2</v>
      </c>
      <c r="BS42" s="21">
        <v>6.4530518186577896E-3</v>
      </c>
      <c r="BT42" s="21">
        <v>8.8757533918834494E-2</v>
      </c>
      <c r="BU42" s="21">
        <v>3.3479438855517497E-2</v>
      </c>
      <c r="BV42" s="21">
        <v>6.1608110523867499E-3</v>
      </c>
      <c r="BW42" s="21">
        <v>5.2000999506471102E-3</v>
      </c>
      <c r="BX42" s="21">
        <v>1.5108419278802699E-2</v>
      </c>
      <c r="BY42" s="21">
        <v>0</v>
      </c>
      <c r="BZ42" s="21">
        <v>0</v>
      </c>
      <c r="CA42" s="21">
        <v>0</v>
      </c>
      <c r="CB42" s="21">
        <v>3.2972526669118401E-3</v>
      </c>
      <c r="CC42" s="21">
        <v>4.5402497508442797E-3</v>
      </c>
      <c r="CD42" s="21">
        <v>4.9056969377031297E-3</v>
      </c>
      <c r="CE42" s="21">
        <v>6.8819622446360303E-3</v>
      </c>
      <c r="CF42" s="21">
        <v>4.2575897775104198E-2</v>
      </c>
      <c r="CG42" s="21">
        <v>0</v>
      </c>
      <c r="CH42" s="21">
        <v>7.1205846289337403E-3</v>
      </c>
      <c r="CI42" s="21">
        <v>1.9350808578976499E-2</v>
      </c>
      <c r="CJ42" s="21">
        <v>3.8446803026274998E-2</v>
      </c>
      <c r="CK42" s="21">
        <v>1.8930795580907399E-2</v>
      </c>
      <c r="CL42" s="21">
        <v>2.76092965891955E-2</v>
      </c>
      <c r="CM42" s="21">
        <v>0.15113357322650001</v>
      </c>
      <c r="CN42" s="21">
        <v>2.7855298562245901E-3</v>
      </c>
      <c r="CO42" s="21">
        <v>1.22806461801989</v>
      </c>
      <c r="CP42" s="21">
        <v>5.2773946720268299E-2</v>
      </c>
      <c r="CQ42" s="21">
        <v>3.3084118034909502</v>
      </c>
      <c r="CR42" s="21">
        <v>3.4624334084955302</v>
      </c>
      <c r="CS42" s="21">
        <v>1.2499982718576701</v>
      </c>
      <c r="CT42" s="21">
        <v>0.18319736143375101</v>
      </c>
      <c r="CU42" s="21">
        <v>0</v>
      </c>
      <c r="CV42" s="21">
        <v>0.138838001984738</v>
      </c>
      <c r="CW42" s="21">
        <v>7.9865142064455899E-2</v>
      </c>
      <c r="CX42" s="21">
        <v>7.5371422533385093E-2</v>
      </c>
      <c r="CY42" s="21">
        <v>0.14798342482160201</v>
      </c>
      <c r="CZ42" s="21">
        <v>0.208953441115897</v>
      </c>
      <c r="DA42" s="21">
        <v>0.12919015609807399</v>
      </c>
      <c r="DB42" s="21">
        <v>0.12442553942281501</v>
      </c>
      <c r="DC42" s="21">
        <v>0</v>
      </c>
      <c r="DD42" s="22">
        <v>232.928469627087</v>
      </c>
      <c r="DE42" s="21">
        <v>45.023099208008801</v>
      </c>
      <c r="DF42" s="21">
        <v>1.8606132059742399E-4</v>
      </c>
      <c r="DG42" s="21">
        <v>2.8814965141692399</v>
      </c>
      <c r="DH42" s="21">
        <v>0</v>
      </c>
      <c r="DI42" s="21">
        <v>0</v>
      </c>
      <c r="DJ42" s="22">
        <v>47.904781783498599</v>
      </c>
      <c r="DK42" s="21">
        <v>2.2531401537203899</v>
      </c>
      <c r="DL42" s="21">
        <v>2.6058042908002E-4</v>
      </c>
      <c r="DM42" s="21">
        <v>-6.5873426464265599</v>
      </c>
      <c r="DN42" s="22">
        <v>-4.3339419122770897</v>
      </c>
      <c r="DO42" s="21">
        <v>49.7048038294135</v>
      </c>
      <c r="DP42" s="21">
        <v>74.976618666550493</v>
      </c>
      <c r="DQ42" s="22">
        <v>124.681422495964</v>
      </c>
      <c r="DR42" s="22">
        <v>168.25226236718601</v>
      </c>
      <c r="DS42" s="22">
        <v>401.180731994273</v>
      </c>
    </row>
    <row r="43" spans="1:123" ht="11.25">
      <c r="A43" s="34">
        <v>2009</v>
      </c>
      <c r="B43" s="34" t="s">
        <v>180</v>
      </c>
      <c r="C43" s="33" t="s">
        <v>179</v>
      </c>
      <c r="D43" s="32">
        <v>0.218532108946285</v>
      </c>
      <c r="E43" s="32">
        <v>1.5172036209330401E-4</v>
      </c>
      <c r="F43" s="32">
        <v>1.5403872412016799E-4</v>
      </c>
      <c r="G43" s="32">
        <v>5.3624999452531899E-5</v>
      </c>
      <c r="H43" s="32">
        <v>6.7220236159973601E-6</v>
      </c>
      <c r="I43" s="32">
        <v>0.27360731977663499</v>
      </c>
      <c r="J43" s="32">
        <v>0</v>
      </c>
      <c r="K43" s="32">
        <v>3.88484886449438E-2</v>
      </c>
      <c r="L43" s="32">
        <v>2.45854419440998</v>
      </c>
      <c r="M43" s="32">
        <v>1.50259084063662E-3</v>
      </c>
      <c r="N43" s="32">
        <v>4.0909375212241699E-3</v>
      </c>
      <c r="O43" s="32">
        <v>8.9939092204325297E-4</v>
      </c>
      <c r="P43" s="32">
        <v>1.45038812686529E-4</v>
      </c>
      <c r="Q43" s="32">
        <v>7.9407100179949397E-4</v>
      </c>
      <c r="R43" s="32">
        <v>2.1799641444066901E-3</v>
      </c>
      <c r="S43" s="32">
        <v>1.26007165447934E-4</v>
      </c>
      <c r="T43" s="32">
        <v>3.0348431237867098E-3</v>
      </c>
      <c r="U43" s="32">
        <v>9.6248453394364401E-5</v>
      </c>
      <c r="V43" s="32">
        <v>2.9567219052456598E-4</v>
      </c>
      <c r="W43" s="32">
        <v>0</v>
      </c>
      <c r="X43" s="32">
        <v>1.9476833982210801E-2</v>
      </c>
      <c r="Y43" s="32">
        <v>3.0470977042412799E-4</v>
      </c>
      <c r="Z43" s="32">
        <v>4.8319373512928997E-5</v>
      </c>
      <c r="AA43" s="32">
        <v>4.0023132243508803E-3</v>
      </c>
      <c r="AB43" s="32">
        <v>6.6303579693004796E-4</v>
      </c>
      <c r="AC43" s="32">
        <v>1.94023800142529E-3</v>
      </c>
      <c r="AD43" s="32">
        <v>0.60474880626120497</v>
      </c>
      <c r="AE43" s="32">
        <v>2.1619760430533698E-3</v>
      </c>
      <c r="AF43" s="32">
        <v>5.8232212139596004E-4</v>
      </c>
      <c r="AG43" s="32">
        <v>3.43616058518314E-3</v>
      </c>
      <c r="AH43" s="32">
        <v>1.3034366030983499E-4</v>
      </c>
      <c r="AI43" s="32">
        <v>1.76649621575629E-2</v>
      </c>
      <c r="AJ43" s="32">
        <v>8.4792563537032004E-2</v>
      </c>
      <c r="AK43" s="32">
        <v>7.2707769224514607E-2</v>
      </c>
      <c r="AL43" s="32">
        <v>2.3802504179395799E-2</v>
      </c>
      <c r="AM43" s="32">
        <v>6.6855754157885503</v>
      </c>
      <c r="AN43" s="32">
        <v>0.21230693208245799</v>
      </c>
      <c r="AO43" s="32">
        <v>44.503748500824599</v>
      </c>
      <c r="AP43" s="32">
        <v>1.1586578245793899</v>
      </c>
      <c r="AQ43" s="32">
        <v>2.7024652224845198</v>
      </c>
      <c r="AR43" s="32">
        <v>22.6531060153788</v>
      </c>
      <c r="AS43" s="32">
        <v>0.89246745982645803</v>
      </c>
      <c r="AT43" s="32">
        <v>14.199330027304001</v>
      </c>
      <c r="AU43" s="32">
        <v>1.7005815647236799</v>
      </c>
      <c r="AV43" s="32">
        <v>0.26050307479095602</v>
      </c>
      <c r="AW43" s="32">
        <v>4.8398782482012397</v>
      </c>
      <c r="AX43" s="32">
        <v>0.66380283268342399</v>
      </c>
      <c r="AY43" s="32">
        <v>1.5705176864962301E-2</v>
      </c>
      <c r="AZ43" s="32">
        <v>0.17613951928522301</v>
      </c>
      <c r="BA43" s="32">
        <v>1.96994053885859</v>
      </c>
      <c r="BB43" s="32">
        <v>3.9386972115413602E-6</v>
      </c>
      <c r="BC43" s="32">
        <v>0.77669536287103302</v>
      </c>
      <c r="BD43" s="32">
        <v>0.116382708281942</v>
      </c>
      <c r="BE43" s="32">
        <v>2.0663077822237002</v>
      </c>
      <c r="BF43" s="32">
        <v>4.8861535125553197E-2</v>
      </c>
      <c r="BG43" s="32">
        <v>7.1445488284932995E-2</v>
      </c>
      <c r="BH43" s="32">
        <v>3.6465683467014599E-2</v>
      </c>
      <c r="BI43" s="32">
        <v>0.123036246066587</v>
      </c>
      <c r="BJ43" s="32">
        <v>0.35529426675327602</v>
      </c>
      <c r="BK43" s="32">
        <v>7.54530921141889E-4</v>
      </c>
      <c r="BL43" s="32">
        <v>3.2170873691255899E-3</v>
      </c>
      <c r="BM43" s="32">
        <v>2.4321486882642799E-2</v>
      </c>
      <c r="BN43" s="32">
        <v>1.13106062549897E-2</v>
      </c>
      <c r="BO43" s="32">
        <v>2.35130708830002E-3</v>
      </c>
      <c r="BP43" s="32">
        <v>3.2281763481363502E-3</v>
      </c>
      <c r="BQ43" s="32">
        <v>1.7056951848747901E-3</v>
      </c>
      <c r="BR43" s="32">
        <v>5.4175830908865597E-4</v>
      </c>
      <c r="BS43" s="32">
        <v>2.5960948604784401E-4</v>
      </c>
      <c r="BT43" s="32">
        <v>2.64122106181333E-2</v>
      </c>
      <c r="BU43" s="32">
        <v>6.2921374917342798E-3</v>
      </c>
      <c r="BV43" s="32">
        <v>3.8387088584535098E-4</v>
      </c>
      <c r="BW43" s="32">
        <v>1.29998139468817E-2</v>
      </c>
      <c r="BX43" s="32">
        <v>0.20207649601657299</v>
      </c>
      <c r="BY43" s="32">
        <v>7.5899390266072298E-3</v>
      </c>
      <c r="BZ43" s="32">
        <v>2.7826528610165198E-3</v>
      </c>
      <c r="CA43" s="32">
        <v>0</v>
      </c>
      <c r="CB43" s="32">
        <v>1.1140168330100301E-3</v>
      </c>
      <c r="CC43" s="32">
        <v>1.7980259316859001E-3</v>
      </c>
      <c r="CD43" s="32">
        <v>9.9076379419107703E-4</v>
      </c>
      <c r="CE43" s="32">
        <v>4.1529124919969301E-3</v>
      </c>
      <c r="CF43" s="32">
        <v>1.0611080276992599E-2</v>
      </c>
      <c r="CG43" s="32">
        <v>1.9952624798268599E-3</v>
      </c>
      <c r="CH43" s="32">
        <v>2.2727029831293901E-4</v>
      </c>
      <c r="CI43" s="32">
        <v>1.42827154079335E-3</v>
      </c>
      <c r="CJ43" s="32">
        <v>2.4132986921798099E-4</v>
      </c>
      <c r="CK43" s="32">
        <v>7.5295662090458897E-3</v>
      </c>
      <c r="CL43" s="32">
        <v>3.1551428762669601E-3</v>
      </c>
      <c r="CM43" s="32">
        <v>2.10567068779033E-2</v>
      </c>
      <c r="CN43" s="32">
        <v>1.53160525998988E-4</v>
      </c>
      <c r="CO43" s="32">
        <v>4.9980309566772699E-2</v>
      </c>
      <c r="CP43" s="32">
        <v>3.6118474508750899E-3</v>
      </c>
      <c r="CQ43" s="32">
        <v>1.3769959950749699E-2</v>
      </c>
      <c r="CR43" s="32">
        <v>2.2204493946715E-2</v>
      </c>
      <c r="CS43" s="32">
        <v>1.26567318022641E-2</v>
      </c>
      <c r="CT43" s="32">
        <v>1.49786706351478E-3</v>
      </c>
      <c r="CU43" s="32">
        <v>3.5233892370857301E-4</v>
      </c>
      <c r="CV43" s="32">
        <v>5.8653288057358797E-4</v>
      </c>
      <c r="CW43" s="32">
        <v>7.0158305407732604E-4</v>
      </c>
      <c r="CX43" s="32">
        <v>2.2451066393823801E-3</v>
      </c>
      <c r="CY43" s="32">
        <v>2.7319814603899602E-3</v>
      </c>
      <c r="CZ43" s="32">
        <v>9.0133760522643905E-4</v>
      </c>
      <c r="DA43" s="32">
        <v>4.2676631888245997E-2</v>
      </c>
      <c r="DB43" s="32">
        <v>2.5683999240853502E-3</v>
      </c>
      <c r="DC43" s="32">
        <v>0</v>
      </c>
      <c r="DD43" s="31">
        <v>110.58539321628299</v>
      </c>
      <c r="DE43" s="32">
        <v>0.11226453201799801</v>
      </c>
      <c r="DF43" s="32">
        <v>2.4128046012942899E-4</v>
      </c>
      <c r="DG43" s="32">
        <v>4.2924343322881704E-3</v>
      </c>
      <c r="DH43" s="32">
        <v>0</v>
      </c>
      <c r="DI43" s="32">
        <v>0</v>
      </c>
      <c r="DJ43" s="31">
        <v>0.11679824681041601</v>
      </c>
      <c r="DK43" s="32">
        <v>0.888530414498374</v>
      </c>
      <c r="DL43" s="32">
        <v>0</v>
      </c>
      <c r="DM43" s="32">
        <v>-1.97742520003402</v>
      </c>
      <c r="DN43" s="31">
        <v>-1.0888947855356499</v>
      </c>
      <c r="DO43" s="32">
        <v>22.069682359662099</v>
      </c>
      <c r="DP43" s="32">
        <v>52.262828624047202</v>
      </c>
      <c r="DQ43" s="31">
        <v>74.332510983709199</v>
      </c>
      <c r="DR43" s="31">
        <v>73.360414444984002</v>
      </c>
      <c r="DS43" s="31">
        <v>183.945807661267</v>
      </c>
    </row>
    <row r="44" spans="1:123" ht="15.95" customHeight="1">
      <c r="A44" s="30">
        <v>2009</v>
      </c>
      <c r="B44" s="30" t="s">
        <v>178</v>
      </c>
      <c r="C44" s="29" t="s">
        <v>177</v>
      </c>
      <c r="D44" s="27">
        <v>8.3328490839763803E-4</v>
      </c>
      <c r="E44" s="27">
        <v>6.4042260596595594E-5</v>
      </c>
      <c r="F44" s="27">
        <v>1.06207980770629E-4</v>
      </c>
      <c r="G44" s="27">
        <v>6.3666538789932805E-5</v>
      </c>
      <c r="H44" s="27">
        <v>1.4245385046446599E-5</v>
      </c>
      <c r="I44" s="27">
        <v>1.13065090316174E-3</v>
      </c>
      <c r="J44" s="27">
        <v>0</v>
      </c>
      <c r="K44" s="27">
        <v>8.5371248622178996E-3</v>
      </c>
      <c r="L44" s="27">
        <v>0.120349488843565</v>
      </c>
      <c r="M44" s="27">
        <v>5.5911672699355403E-4</v>
      </c>
      <c r="N44" s="27">
        <v>0.66047554276887499</v>
      </c>
      <c r="O44" s="27">
        <v>1.68742569916998E-4</v>
      </c>
      <c r="P44" s="27">
        <v>2.1329040459099601E-5</v>
      </c>
      <c r="Q44" s="27">
        <v>9.5444001284801798E-4</v>
      </c>
      <c r="R44" s="27">
        <v>2.8359172272302599E-2</v>
      </c>
      <c r="S44" s="27">
        <v>8.7370373321647696E-5</v>
      </c>
      <c r="T44" s="27">
        <v>2.8801419992662701E-3</v>
      </c>
      <c r="U44" s="27">
        <v>6.9855118722829895E-5</v>
      </c>
      <c r="V44" s="27">
        <v>1.80028935507843E-4</v>
      </c>
      <c r="W44" s="27">
        <v>0</v>
      </c>
      <c r="X44" s="27">
        <v>1.1894737226022301E-2</v>
      </c>
      <c r="Y44" s="27">
        <v>2.2257477903570499E-4</v>
      </c>
      <c r="Z44" s="27">
        <v>3.8805114234233101E-5</v>
      </c>
      <c r="AA44" s="27">
        <v>8.6400446852370099E-4</v>
      </c>
      <c r="AB44" s="27">
        <v>9.7560283900082899E-4</v>
      </c>
      <c r="AC44" s="27">
        <v>5.4271893280764304E-3</v>
      </c>
      <c r="AD44" s="27">
        <v>0.88285039604709603</v>
      </c>
      <c r="AE44" s="27">
        <v>4.7410616703766899E-5</v>
      </c>
      <c r="AF44" s="27">
        <v>4.6782793035827003E-5</v>
      </c>
      <c r="AG44" s="27">
        <v>0.115608473378689</v>
      </c>
      <c r="AH44" s="27">
        <v>8.0724025043412705E-5</v>
      </c>
      <c r="AI44" s="27">
        <v>0.30961977936721602</v>
      </c>
      <c r="AJ44" s="27">
        <v>0.43358820352763799</v>
      </c>
      <c r="AK44" s="27">
        <v>7.5132123719857696E-2</v>
      </c>
      <c r="AL44" s="27">
        <v>0.49651769549768399</v>
      </c>
      <c r="AM44" s="27">
        <v>0.10876643379015601</v>
      </c>
      <c r="AN44" s="27">
        <v>6.2161539177835099</v>
      </c>
      <c r="AO44" s="27">
        <v>31.950120556047999</v>
      </c>
      <c r="AP44" s="27">
        <v>2.9877126980412601</v>
      </c>
      <c r="AQ44" s="27">
        <v>3.7689592167218802</v>
      </c>
      <c r="AR44" s="27">
        <v>15.579333759621401</v>
      </c>
      <c r="AS44" s="27">
        <v>2.43672172364312</v>
      </c>
      <c r="AT44" s="27">
        <v>10.5996135724294</v>
      </c>
      <c r="AU44" s="27">
        <v>0.84028394473010604</v>
      </c>
      <c r="AV44" s="27">
        <v>3.0848857648664501</v>
      </c>
      <c r="AW44" s="27">
        <v>4.7506409880334202</v>
      </c>
      <c r="AX44" s="27">
        <v>8.8127261929410707</v>
      </c>
      <c r="AY44" s="27">
        <v>1.0435621793067099E-3</v>
      </c>
      <c r="AZ44" s="27">
        <v>7.6911716458486601E-2</v>
      </c>
      <c r="BA44" s="27">
        <v>4.1131740460040499E-2</v>
      </c>
      <c r="BB44" s="27">
        <v>2.4896137810572702E-6</v>
      </c>
      <c r="BC44" s="27">
        <v>2.6664530204982699</v>
      </c>
      <c r="BD44" s="27">
        <v>0.92315813120587498</v>
      </c>
      <c r="BE44" s="27">
        <v>6.6819556259940098</v>
      </c>
      <c r="BF44" s="27">
        <v>5.7298677221163198E-2</v>
      </c>
      <c r="BG44" s="27">
        <v>0.72436707324533101</v>
      </c>
      <c r="BH44" s="27">
        <v>1.3002345517277201</v>
      </c>
      <c r="BI44" s="27">
        <v>2.6608760758537499E-2</v>
      </c>
      <c r="BJ44" s="27">
        <v>8.4519031911317502E-2</v>
      </c>
      <c r="BK44" s="27">
        <v>9.8541377714530705E-3</v>
      </c>
      <c r="BL44" s="27">
        <v>8.3490677834156101E-3</v>
      </c>
      <c r="BM44" s="27">
        <v>3.4820288812716697E-2</v>
      </c>
      <c r="BN44" s="27">
        <v>1.58724444246209E-2</v>
      </c>
      <c r="BO44" s="27">
        <v>1.8411158195196201E-3</v>
      </c>
      <c r="BP44" s="27">
        <v>2.6694744294139898E-3</v>
      </c>
      <c r="BQ44" s="27">
        <v>7.4584273229163899E-3</v>
      </c>
      <c r="BR44" s="27">
        <v>3.8018427452906001E-4</v>
      </c>
      <c r="BS44" s="27">
        <v>1.9631972676729099E-4</v>
      </c>
      <c r="BT44" s="27">
        <v>0.14533011507909799</v>
      </c>
      <c r="BU44" s="27">
        <v>3.2344857033008503E-2</v>
      </c>
      <c r="BV44" s="27">
        <v>3.8269838346517001E-3</v>
      </c>
      <c r="BW44" s="27">
        <v>2.85182687336317E-2</v>
      </c>
      <c r="BX44" s="27">
        <v>0.19376672795423799</v>
      </c>
      <c r="BY44" s="27">
        <v>1.86431135037325E-3</v>
      </c>
      <c r="BZ44" s="27">
        <v>2.0969559962732E-3</v>
      </c>
      <c r="CA44" s="27">
        <v>0</v>
      </c>
      <c r="CB44" s="27">
        <v>1.00955592838158E-3</v>
      </c>
      <c r="CC44" s="27">
        <v>1.5841827455013199E-3</v>
      </c>
      <c r="CD44" s="27">
        <v>6.1117266541929199E-3</v>
      </c>
      <c r="CE44" s="27">
        <v>2.8408330350740002E-3</v>
      </c>
      <c r="CF44" s="27">
        <v>2.47553490477877E-2</v>
      </c>
      <c r="CG44" s="27">
        <v>1.17601218975158E-2</v>
      </c>
      <c r="CH44" s="27">
        <v>8.9290495052253196E-3</v>
      </c>
      <c r="CI44" s="27">
        <v>6.9958352694473702E-4</v>
      </c>
      <c r="CJ44" s="27">
        <v>1.6415158691391099E-4</v>
      </c>
      <c r="CK44" s="27">
        <v>5.8584336961068302E-2</v>
      </c>
      <c r="CL44" s="27">
        <v>6.0925327864408199E-3</v>
      </c>
      <c r="CM44" s="27">
        <v>1.16229556013618E-2</v>
      </c>
      <c r="CN44" s="27">
        <v>1.4840886192276999E-4</v>
      </c>
      <c r="CO44" s="27">
        <v>0.103748414499454</v>
      </c>
      <c r="CP44" s="27">
        <v>9.75972467046427E-3</v>
      </c>
      <c r="CQ44" s="27">
        <v>1.0770652292163001E-2</v>
      </c>
      <c r="CR44" s="27">
        <v>3.14709016769186E-2</v>
      </c>
      <c r="CS44" s="27">
        <v>1.27369541212577E-2</v>
      </c>
      <c r="CT44" s="27">
        <v>1.0905596249499599E-3</v>
      </c>
      <c r="CU44" s="27">
        <v>3.43968234750496E-4</v>
      </c>
      <c r="CV44" s="27">
        <v>3.8840048891159801E-4</v>
      </c>
      <c r="CW44" s="27">
        <v>4.50703538254934E-4</v>
      </c>
      <c r="CX44" s="27">
        <v>3.7730828304543599E-3</v>
      </c>
      <c r="CY44" s="27">
        <v>2.5055338967098001E-3</v>
      </c>
      <c r="CZ44" s="27">
        <v>6.3348974404174097E-4</v>
      </c>
      <c r="DA44" s="27">
        <v>4.4802206195447801E-2</v>
      </c>
      <c r="DB44" s="27">
        <v>1.1774038626682E-2</v>
      </c>
      <c r="DC44" s="27">
        <v>0</v>
      </c>
      <c r="DD44" s="28">
        <v>107.735113203078</v>
      </c>
      <c r="DE44" s="27">
        <v>0.41164025766703799</v>
      </c>
      <c r="DF44" s="27">
        <v>9.9846611175910004E-5</v>
      </c>
      <c r="DG44" s="27">
        <v>2.2124675082557401E-3</v>
      </c>
      <c r="DH44" s="27">
        <v>0</v>
      </c>
      <c r="DI44" s="27">
        <v>0</v>
      </c>
      <c r="DJ44" s="28">
        <v>0.41395257178646999</v>
      </c>
      <c r="DK44" s="27">
        <v>0.143423032762337</v>
      </c>
      <c r="DL44" s="27">
        <v>0</v>
      </c>
      <c r="DM44" s="27">
        <v>-1.5086273039470599</v>
      </c>
      <c r="DN44" s="28">
        <v>-1.3652042711847201</v>
      </c>
      <c r="DO44" s="27">
        <v>18.003847878886901</v>
      </c>
      <c r="DP44" s="27">
        <v>24.575617868215499</v>
      </c>
      <c r="DQ44" s="28">
        <v>42.579465747102397</v>
      </c>
      <c r="DR44" s="28">
        <v>41.628214047704198</v>
      </c>
      <c r="DS44" s="28">
        <v>149.36332725078199</v>
      </c>
    </row>
    <row r="45" spans="1:123" ht="11.25">
      <c r="A45" s="24">
        <v>2009</v>
      </c>
      <c r="B45" s="24" t="s">
        <v>176</v>
      </c>
      <c r="C45" s="23" t="s">
        <v>175</v>
      </c>
      <c r="D45" s="21">
        <v>15.0931234202266</v>
      </c>
      <c r="E45" s="21">
        <v>4.3888356087973403E-2</v>
      </c>
      <c r="F45" s="21">
        <v>0.24677724479211399</v>
      </c>
      <c r="G45" s="21">
        <v>0.752780124637076</v>
      </c>
      <c r="H45" s="21">
        <v>0.244882525250285</v>
      </c>
      <c r="I45" s="21">
        <v>8.1393411305578898</v>
      </c>
      <c r="J45" s="21">
        <v>0</v>
      </c>
      <c r="K45" s="21">
        <v>1.0722557031439801</v>
      </c>
      <c r="L45" s="21">
        <v>53.977892305502699</v>
      </c>
      <c r="M45" s="21">
        <v>11.7927270198019</v>
      </c>
      <c r="N45" s="21">
        <v>5.6388588569600202</v>
      </c>
      <c r="O45" s="21">
        <v>1.56577712506515</v>
      </c>
      <c r="P45" s="21">
        <v>5.0058254330991099E-2</v>
      </c>
      <c r="Q45" s="21">
        <v>10.620824881612201</v>
      </c>
      <c r="R45" s="21">
        <v>6.1536239782686399</v>
      </c>
      <c r="S45" s="21">
        <v>0.25505301950015702</v>
      </c>
      <c r="T45" s="21">
        <v>25.739747569504299</v>
      </c>
      <c r="U45" s="21">
        <v>14.3012385637518</v>
      </c>
      <c r="V45" s="21">
        <v>15.9036467007226</v>
      </c>
      <c r="W45" s="21">
        <v>0</v>
      </c>
      <c r="X45" s="21">
        <v>3.7032888842283498</v>
      </c>
      <c r="Y45" s="21">
        <v>0.673030499571036</v>
      </c>
      <c r="Z45" s="21">
        <v>6.2764291138463296E-2</v>
      </c>
      <c r="AA45" s="21">
        <v>15.1611413960769</v>
      </c>
      <c r="AB45" s="21">
        <v>0.21148259887457699</v>
      </c>
      <c r="AC45" s="21">
        <v>0.26974229447565501</v>
      </c>
      <c r="AD45" s="21">
        <v>37.0787629260304</v>
      </c>
      <c r="AE45" s="21">
        <v>1.07436501930511</v>
      </c>
      <c r="AF45" s="21">
        <v>0.81914603177245104</v>
      </c>
      <c r="AG45" s="21">
        <v>0.565325820033031</v>
      </c>
      <c r="AH45" s="21">
        <v>7.1345629833315202E-2</v>
      </c>
      <c r="AI45" s="21">
        <v>3.0645713299994601</v>
      </c>
      <c r="AJ45" s="21">
        <v>54.925562142747303</v>
      </c>
      <c r="AK45" s="21">
        <v>0.69112031142888897</v>
      </c>
      <c r="AL45" s="21">
        <v>4.0436336396206602</v>
      </c>
      <c r="AM45" s="21">
        <v>9.1516342510298401</v>
      </c>
      <c r="AN45" s="21">
        <v>23.488644934366501</v>
      </c>
      <c r="AO45" s="21">
        <v>328.96158038645098</v>
      </c>
      <c r="AP45" s="21">
        <v>37.833142416395397</v>
      </c>
      <c r="AQ45" s="21">
        <v>42.664850477047302</v>
      </c>
      <c r="AR45" s="21">
        <v>198.81370124391799</v>
      </c>
      <c r="AS45" s="21">
        <v>35.551104190364697</v>
      </c>
      <c r="AT45" s="21">
        <v>144.841608487266</v>
      </c>
      <c r="AU45" s="21">
        <v>3.3252748349228902</v>
      </c>
      <c r="AV45" s="21">
        <v>14.925592877590899</v>
      </c>
      <c r="AW45" s="21">
        <v>60.902362056301399</v>
      </c>
      <c r="AX45" s="21">
        <v>59.462559554993703</v>
      </c>
      <c r="AY45" s="21">
        <v>2.7463453244537099</v>
      </c>
      <c r="AZ45" s="21">
        <v>1.14404425519093</v>
      </c>
      <c r="BA45" s="21">
        <v>14.100150939661599</v>
      </c>
      <c r="BB45" s="21">
        <v>0</v>
      </c>
      <c r="BC45" s="21">
        <v>129.54427860549299</v>
      </c>
      <c r="BD45" s="21">
        <v>62.521860849545597</v>
      </c>
      <c r="BE45" s="21">
        <v>166.551613236382</v>
      </c>
      <c r="BF45" s="21">
        <v>6.8410177131595296</v>
      </c>
      <c r="BG45" s="21">
        <v>7.9352966683831196</v>
      </c>
      <c r="BH45" s="21">
        <v>10.6830511948337</v>
      </c>
      <c r="BI45" s="21">
        <v>2.7142847570460802</v>
      </c>
      <c r="BJ45" s="21">
        <v>2.0407008876701398</v>
      </c>
      <c r="BK45" s="21">
        <v>1.79411074549317</v>
      </c>
      <c r="BL45" s="21">
        <v>0.67631333453055098</v>
      </c>
      <c r="BM45" s="21">
        <v>1.6163368742890301</v>
      </c>
      <c r="BN45" s="21">
        <v>0.211784346344767</v>
      </c>
      <c r="BO45" s="21">
        <v>0.100395483864314</v>
      </c>
      <c r="BP45" s="21">
        <v>0.410360109438967</v>
      </c>
      <c r="BQ45" s="21">
        <v>0.22494259285398199</v>
      </c>
      <c r="BR45" s="21">
        <v>3.2790677716987501E-2</v>
      </c>
      <c r="BS45" s="21">
        <v>2.99476157735332E-3</v>
      </c>
      <c r="BT45" s="21">
        <v>1.6230549465588</v>
      </c>
      <c r="BU45" s="21">
        <v>0.49164658836898401</v>
      </c>
      <c r="BV45" s="21">
        <v>4.2841954152860101E-2</v>
      </c>
      <c r="BW45" s="21">
        <v>1.25946108854633</v>
      </c>
      <c r="BX45" s="21">
        <v>2.5374526563944899</v>
      </c>
      <c r="BY45" s="21">
        <v>0.73288451596861404</v>
      </c>
      <c r="BZ45" s="21">
        <v>3.0414645421442299</v>
      </c>
      <c r="CA45" s="21">
        <v>0</v>
      </c>
      <c r="CB45" s="21">
        <v>0.111028877683109</v>
      </c>
      <c r="CC45" s="21">
        <v>8.7783922126611194E-2</v>
      </c>
      <c r="CD45" s="21">
        <v>3.4291693456890801E-2</v>
      </c>
      <c r="CE45" s="21">
        <v>0.10412173792394</v>
      </c>
      <c r="CF45" s="21">
        <v>0.49611200346889001</v>
      </c>
      <c r="CG45" s="21">
        <v>0.70286111633622095</v>
      </c>
      <c r="CH45" s="21">
        <v>4.3559744949106902E-2</v>
      </c>
      <c r="CI45" s="21">
        <v>8.1860603689679803E-2</v>
      </c>
      <c r="CJ45" s="21">
        <v>0.138287823631178</v>
      </c>
      <c r="CK45" s="21">
        <v>0.87809365892985902</v>
      </c>
      <c r="CL45" s="21">
        <v>0.13543052320486501</v>
      </c>
      <c r="CM45" s="21">
        <v>0.47773287412542298</v>
      </c>
      <c r="CN45" s="21">
        <v>7.4012923970048798E-3</v>
      </c>
      <c r="CO45" s="21">
        <v>1.9353274499139801</v>
      </c>
      <c r="CP45" s="21">
        <v>0.21472192875245699</v>
      </c>
      <c r="CQ45" s="21">
        <v>68.816988548782803</v>
      </c>
      <c r="CR45" s="21">
        <v>5.61669217350107</v>
      </c>
      <c r="CS45" s="21">
        <v>2.79577790708746</v>
      </c>
      <c r="CT45" s="21">
        <v>0.56078747177001398</v>
      </c>
      <c r="CU45" s="21">
        <v>0.247608378391759</v>
      </c>
      <c r="CV45" s="21">
        <v>3.1120172351870899E-2</v>
      </c>
      <c r="CW45" s="21">
        <v>0.12516199124168301</v>
      </c>
      <c r="CX45" s="21">
        <v>6.0385694283322501E-2</v>
      </c>
      <c r="CY45" s="21">
        <v>1.3306897753995901</v>
      </c>
      <c r="CZ45" s="21">
        <v>0</v>
      </c>
      <c r="DA45" s="21">
        <v>2.6411813215134501</v>
      </c>
      <c r="DB45" s="21">
        <v>0.14153722937305199</v>
      </c>
      <c r="DC45" s="21">
        <v>0</v>
      </c>
      <c r="DD45" s="22">
        <v>1763.3678608698499</v>
      </c>
      <c r="DE45" s="21">
        <v>94.200833384143806</v>
      </c>
      <c r="DF45" s="21">
        <v>5.8530198495352001E-3</v>
      </c>
      <c r="DG45" s="21">
        <v>3.0983284175260901</v>
      </c>
      <c r="DH45" s="21">
        <v>0</v>
      </c>
      <c r="DI45" s="21">
        <v>0</v>
      </c>
      <c r="DJ45" s="22">
        <v>97.305014821519507</v>
      </c>
      <c r="DK45" s="21">
        <v>257.62692213115201</v>
      </c>
      <c r="DL45" s="21">
        <v>-4.4021387569073402E-2</v>
      </c>
      <c r="DM45" s="21">
        <v>-18.743038687768902</v>
      </c>
      <c r="DN45" s="22">
        <v>238.839862055814</v>
      </c>
      <c r="DO45" s="21">
        <v>415.07359134574801</v>
      </c>
      <c r="DP45" s="21">
        <v>515.54329374878296</v>
      </c>
      <c r="DQ45" s="22">
        <v>930.61688509453097</v>
      </c>
      <c r="DR45" s="22">
        <v>1266.7617619718601</v>
      </c>
      <c r="DS45" s="22">
        <v>3030.12962284171</v>
      </c>
    </row>
    <row r="46" spans="1:123" ht="11.25">
      <c r="A46" s="24">
        <v>2009</v>
      </c>
      <c r="B46" s="24" t="s">
        <v>174</v>
      </c>
      <c r="C46" s="23" t="s">
        <v>173</v>
      </c>
      <c r="D46" s="21">
        <v>2.7241364793746201</v>
      </c>
      <c r="E46" s="21">
        <v>0.57970707799671595</v>
      </c>
      <c r="F46" s="21">
        <v>0.45812560521627099</v>
      </c>
      <c r="G46" s="21">
        <v>3.7749804702509202</v>
      </c>
      <c r="H46" s="21">
        <v>1.26101863211785</v>
      </c>
      <c r="I46" s="21">
        <v>3.7166451428871801</v>
      </c>
      <c r="J46" s="21">
        <v>0</v>
      </c>
      <c r="K46" s="21">
        <v>1.1504646461261001</v>
      </c>
      <c r="L46" s="21">
        <v>18.184052641080498</v>
      </c>
      <c r="M46" s="21">
        <v>0.92905923413186697</v>
      </c>
      <c r="N46" s="21">
        <v>1.4331609788750601</v>
      </c>
      <c r="O46" s="21">
        <v>0.69951372718298899</v>
      </c>
      <c r="P46" s="21">
        <v>0.23063701077627799</v>
      </c>
      <c r="Q46" s="21">
        <v>1.2915455983908399</v>
      </c>
      <c r="R46" s="21">
        <v>0.42981305517747198</v>
      </c>
      <c r="S46" s="21">
        <v>0.23748421284510099</v>
      </c>
      <c r="T46" s="21">
        <v>7.7141172561350499</v>
      </c>
      <c r="U46" s="21">
        <v>0.25254294000107802</v>
      </c>
      <c r="V46" s="21">
        <v>0.64279140468340701</v>
      </c>
      <c r="W46" s="21">
        <v>0</v>
      </c>
      <c r="X46" s="21">
        <v>0.83644829806824905</v>
      </c>
      <c r="Y46" s="21">
        <v>0.24898597399311301</v>
      </c>
      <c r="Z46" s="21">
        <v>0.23431451821774901</v>
      </c>
      <c r="AA46" s="21">
        <v>5.6956362663246596</v>
      </c>
      <c r="AB46" s="21">
        <v>1.4750978277845599</v>
      </c>
      <c r="AC46" s="21">
        <v>0.25785390161655197</v>
      </c>
      <c r="AD46" s="21">
        <v>10.9715795469741</v>
      </c>
      <c r="AE46" s="21">
        <v>0.25259819830567498</v>
      </c>
      <c r="AF46" s="21">
        <v>0.237243975224494</v>
      </c>
      <c r="AG46" s="21">
        <v>0.35520637977640301</v>
      </c>
      <c r="AH46" s="21">
        <v>0.23518668898283299</v>
      </c>
      <c r="AI46" s="21">
        <v>0.67358112367475098</v>
      </c>
      <c r="AJ46" s="21">
        <v>5.9177376169210696</v>
      </c>
      <c r="AK46" s="21">
        <v>0.73700515200314598</v>
      </c>
      <c r="AL46" s="21">
        <v>0.847920227354239</v>
      </c>
      <c r="AM46" s="21">
        <v>0.65141893252284699</v>
      </c>
      <c r="AN46" s="21">
        <v>0.42751286190166699</v>
      </c>
      <c r="AO46" s="21">
        <v>16.441923237687099</v>
      </c>
      <c r="AP46" s="21">
        <v>185.55596271496199</v>
      </c>
      <c r="AQ46" s="21">
        <v>24.232930673838101</v>
      </c>
      <c r="AR46" s="21">
        <v>42.506582603502402</v>
      </c>
      <c r="AS46" s="21">
        <v>8.3398583560000397</v>
      </c>
      <c r="AT46" s="21">
        <v>79.503040708332094</v>
      </c>
      <c r="AU46" s="21">
        <v>0.74155671977200099</v>
      </c>
      <c r="AV46" s="21">
        <v>10.325876405953</v>
      </c>
      <c r="AW46" s="21">
        <v>50.891005396340503</v>
      </c>
      <c r="AX46" s="21">
        <v>42.724365538135601</v>
      </c>
      <c r="AY46" s="21">
        <v>3.6406718357274901</v>
      </c>
      <c r="AZ46" s="21">
        <v>2.0972866839524</v>
      </c>
      <c r="BA46" s="21">
        <v>4.6324092124791001</v>
      </c>
      <c r="BB46" s="21">
        <v>6.8803835800592301E-3</v>
      </c>
      <c r="BC46" s="21">
        <v>52.412141565227799</v>
      </c>
      <c r="BD46" s="21">
        <v>14.8737740915233</v>
      </c>
      <c r="BE46" s="21">
        <v>47.620323542004201</v>
      </c>
      <c r="BF46" s="21">
        <v>5.9320832147498104</v>
      </c>
      <c r="BG46" s="21">
        <v>6.7853235663808196</v>
      </c>
      <c r="BH46" s="21">
        <v>4.1786647691365699</v>
      </c>
      <c r="BI46" s="21">
        <v>3.47746946650035</v>
      </c>
      <c r="BJ46" s="21">
        <v>7.0908700918039296</v>
      </c>
      <c r="BK46" s="21">
        <v>2.6502466157271098</v>
      </c>
      <c r="BL46" s="21">
        <v>2.6635000602716898</v>
      </c>
      <c r="BM46" s="21">
        <v>5.3712730136871798</v>
      </c>
      <c r="BN46" s="21">
        <v>0.62978024216666295</v>
      </c>
      <c r="BO46" s="21">
        <v>0.420376144747306</v>
      </c>
      <c r="BP46" s="21">
        <v>1.24634835349828</v>
      </c>
      <c r="BQ46" s="21">
        <v>0.32711719321732602</v>
      </c>
      <c r="BR46" s="21">
        <v>0.159521449758494</v>
      </c>
      <c r="BS46" s="21">
        <v>0.17467324771301099</v>
      </c>
      <c r="BT46" s="21">
        <v>23.3160536210505</v>
      </c>
      <c r="BU46" s="21">
        <v>6.5628853051657003</v>
      </c>
      <c r="BV46" s="21">
        <v>0.16544882015780199</v>
      </c>
      <c r="BW46" s="21">
        <v>2.1269650344754898</v>
      </c>
      <c r="BX46" s="21">
        <v>2.3924396523541702</v>
      </c>
      <c r="BY46" s="21">
        <v>0.68574710753954404</v>
      </c>
      <c r="BZ46" s="21">
        <v>1.26551129875546</v>
      </c>
      <c r="CA46" s="21">
        <v>0</v>
      </c>
      <c r="CB46" s="21">
        <v>0.172727865797416</v>
      </c>
      <c r="CC46" s="21">
        <v>0.229951778529596</v>
      </c>
      <c r="CD46" s="21">
        <v>7.5063102370820894E-2</v>
      </c>
      <c r="CE46" s="21">
        <v>0.35850225406598901</v>
      </c>
      <c r="CF46" s="21">
        <v>3.1897449816662902</v>
      </c>
      <c r="CG46" s="21">
        <v>0.74965587443950799</v>
      </c>
      <c r="CH46" s="21">
        <v>0.11313212550042499</v>
      </c>
      <c r="CI46" s="21">
        <v>0.43548511989111899</v>
      </c>
      <c r="CJ46" s="21">
        <v>0.75110020736167904</v>
      </c>
      <c r="CK46" s="21">
        <v>2.2907598856539302</v>
      </c>
      <c r="CL46" s="21">
        <v>0.16650230327218299</v>
      </c>
      <c r="CM46" s="21">
        <v>1.8391390302053701</v>
      </c>
      <c r="CN46" s="21">
        <v>4.4487379613849999E-2</v>
      </c>
      <c r="CO46" s="21">
        <v>1.9381873945407</v>
      </c>
      <c r="CP46" s="21">
        <v>0.34042457606246301</v>
      </c>
      <c r="CQ46" s="21">
        <v>173.51599438920101</v>
      </c>
      <c r="CR46" s="21">
        <v>14.5248938020137</v>
      </c>
      <c r="CS46" s="21">
        <v>140.22313991473999</v>
      </c>
      <c r="CT46" s="21">
        <v>1.3037763384141201</v>
      </c>
      <c r="CU46" s="21">
        <v>0.32922563433469298</v>
      </c>
      <c r="CV46" s="21">
        <v>0.27264154102182098</v>
      </c>
      <c r="CW46" s="21">
        <v>1.2872027174271099</v>
      </c>
      <c r="CX46" s="21">
        <v>0.23688491840117501</v>
      </c>
      <c r="CY46" s="21">
        <v>3.65715096225727</v>
      </c>
      <c r="CZ46" s="21">
        <v>0.61468428632673999</v>
      </c>
      <c r="DA46" s="21">
        <v>5.0018372025510001</v>
      </c>
      <c r="DB46" s="21">
        <v>0.59868647151907795</v>
      </c>
      <c r="DC46" s="21">
        <v>0</v>
      </c>
      <c r="DD46" s="22">
        <v>1094.1949935979501</v>
      </c>
      <c r="DE46" s="21">
        <v>158.87486909480501</v>
      </c>
      <c r="DF46" s="21">
        <v>6.4812550863101698E-2</v>
      </c>
      <c r="DG46" s="21">
        <v>1.66661130995444</v>
      </c>
      <c r="DH46" s="21">
        <v>0</v>
      </c>
      <c r="DI46" s="21">
        <v>0</v>
      </c>
      <c r="DJ46" s="22">
        <v>160.60629295562299</v>
      </c>
      <c r="DK46" s="21">
        <v>213.76315707547201</v>
      </c>
      <c r="DL46" s="21">
        <v>-1.10920865221683E-3</v>
      </c>
      <c r="DM46" s="21">
        <v>3.21802873632481E-2</v>
      </c>
      <c r="DN46" s="22">
        <v>213.794228154183</v>
      </c>
      <c r="DO46" s="21">
        <v>312.39673854650601</v>
      </c>
      <c r="DP46" s="21">
        <v>925.554759146435</v>
      </c>
      <c r="DQ46" s="22">
        <v>1237.9514976929399</v>
      </c>
      <c r="DR46" s="22">
        <v>1612.3520188027501</v>
      </c>
      <c r="DS46" s="22">
        <v>2706.5470124007002</v>
      </c>
    </row>
    <row r="47" spans="1:123" ht="11.25">
      <c r="A47" s="24">
        <v>2009</v>
      </c>
      <c r="B47" s="24" t="s">
        <v>172</v>
      </c>
      <c r="C47" s="23" t="s">
        <v>171</v>
      </c>
      <c r="D47" s="21">
        <v>0.80311954773232697</v>
      </c>
      <c r="E47" s="21">
        <v>2.9853694952380501E-2</v>
      </c>
      <c r="F47" s="21">
        <v>2.69397056570202E-2</v>
      </c>
      <c r="G47" s="21">
        <v>1.20643164419369</v>
      </c>
      <c r="H47" s="21">
        <v>0.161945539758892</v>
      </c>
      <c r="I47" s="21">
        <v>0.38971675177592002</v>
      </c>
      <c r="J47" s="21">
        <v>0</v>
      </c>
      <c r="K47" s="21">
        <v>0.106145225446538</v>
      </c>
      <c r="L47" s="21">
        <v>3.1320791930105001</v>
      </c>
      <c r="M47" s="21">
        <v>0.168653610520862</v>
      </c>
      <c r="N47" s="21">
        <v>0.24902108696990899</v>
      </c>
      <c r="O47" s="21">
        <v>0.120606988071687</v>
      </c>
      <c r="P47" s="21">
        <v>2.9144796480991199E-2</v>
      </c>
      <c r="Q47" s="21">
        <v>0.15986056754096301</v>
      </c>
      <c r="R47" s="21">
        <v>4.4705581188244199E-2</v>
      </c>
      <c r="S47" s="21">
        <v>3.1223616789321E-2</v>
      </c>
      <c r="T47" s="21">
        <v>0.88296711489558499</v>
      </c>
      <c r="U47" s="21">
        <v>3.5004945043162199E-2</v>
      </c>
      <c r="V47" s="21">
        <v>0.124361301331971</v>
      </c>
      <c r="W47" s="21">
        <v>0</v>
      </c>
      <c r="X47" s="21">
        <v>0.13103251122786599</v>
      </c>
      <c r="Y47" s="21">
        <v>4.5183669986595301E-2</v>
      </c>
      <c r="Z47" s="21">
        <v>2.9699747615653999E-2</v>
      </c>
      <c r="AA47" s="21">
        <v>0.68302357403811798</v>
      </c>
      <c r="AB47" s="21">
        <v>0.139738118713296</v>
      </c>
      <c r="AC47" s="21">
        <v>3.0290052039028698E-2</v>
      </c>
      <c r="AD47" s="21">
        <v>0.957919239541828</v>
      </c>
      <c r="AE47" s="21">
        <v>3.26990607453213E-2</v>
      </c>
      <c r="AF47" s="21">
        <v>3.9651488507419598E-2</v>
      </c>
      <c r="AG47" s="21">
        <v>5.0350439579699598E-2</v>
      </c>
      <c r="AH47" s="21">
        <v>3.0542577676396201E-2</v>
      </c>
      <c r="AI47" s="21">
        <v>7.3509282595657296E-2</v>
      </c>
      <c r="AJ47" s="21">
        <v>0.79507741536191401</v>
      </c>
      <c r="AK47" s="21">
        <v>9.4110128702708101E-2</v>
      </c>
      <c r="AL47" s="21">
        <v>0.118497654241665</v>
      </c>
      <c r="AM47" s="21">
        <v>5.8395230207180397E-2</v>
      </c>
      <c r="AN47" s="21">
        <v>5.5838975164405703E-2</v>
      </c>
      <c r="AO47" s="21">
        <v>2.7407358563483402</v>
      </c>
      <c r="AP47" s="21">
        <v>80.591861907705194</v>
      </c>
      <c r="AQ47" s="21">
        <v>16.872492972946901</v>
      </c>
      <c r="AR47" s="21">
        <v>10.818917399526001</v>
      </c>
      <c r="AS47" s="21">
        <v>1.71133564406173</v>
      </c>
      <c r="AT47" s="21">
        <v>13.543873205133901</v>
      </c>
      <c r="AU47" s="21">
        <v>9.2341534162195094E-2</v>
      </c>
      <c r="AV47" s="21">
        <v>5.0014902229962601</v>
      </c>
      <c r="AW47" s="21">
        <v>32.182265371007098</v>
      </c>
      <c r="AX47" s="21">
        <v>38.279655908525598</v>
      </c>
      <c r="AY47" s="21">
        <v>0.38125210065441001</v>
      </c>
      <c r="AZ47" s="21">
        <v>0.27834832488271299</v>
      </c>
      <c r="BA47" s="21">
        <v>1.6659729191013899</v>
      </c>
      <c r="BB47" s="21">
        <v>1.19892624162423E-4</v>
      </c>
      <c r="BC47" s="21">
        <v>15.667694915340901</v>
      </c>
      <c r="BD47" s="21">
        <v>8.0151431805018198</v>
      </c>
      <c r="BE47" s="21">
        <v>49.104097700003202</v>
      </c>
      <c r="BF47" s="21">
        <v>1.24090188121603</v>
      </c>
      <c r="BG47" s="21">
        <v>3.5106202652238601</v>
      </c>
      <c r="BH47" s="21">
        <v>3.94091390957899</v>
      </c>
      <c r="BI47" s="21">
        <v>0.52667279639169196</v>
      </c>
      <c r="BJ47" s="21">
        <v>7.9499478893902999</v>
      </c>
      <c r="BK47" s="21">
        <v>0.40400574492394098</v>
      </c>
      <c r="BL47" s="21">
        <v>0.48888019843805902</v>
      </c>
      <c r="BM47" s="21">
        <v>0.85112565661525597</v>
      </c>
      <c r="BN47" s="21">
        <v>0.151028550110333</v>
      </c>
      <c r="BO47" s="21">
        <v>5.2935420150069801E-2</v>
      </c>
      <c r="BP47" s="21">
        <v>8.5164993473938605E-2</v>
      </c>
      <c r="BQ47" s="21">
        <v>3.8193837931192597E-2</v>
      </c>
      <c r="BR47" s="21">
        <v>2.1140462480199899E-2</v>
      </c>
      <c r="BS47" s="21">
        <v>7.4347848764214894E-2</v>
      </c>
      <c r="BT47" s="21">
        <v>10.387408484584901</v>
      </c>
      <c r="BU47" s="21">
        <v>3.5478006476404298</v>
      </c>
      <c r="BV47" s="21">
        <v>3.9024462390100399E-2</v>
      </c>
      <c r="BW47" s="21">
        <v>0.77797373479783105</v>
      </c>
      <c r="BX47" s="21">
        <v>0.65107569229243401</v>
      </c>
      <c r="BY47" s="21">
        <v>0.20436148323636599</v>
      </c>
      <c r="BZ47" s="21">
        <v>0.54973670278846298</v>
      </c>
      <c r="CA47" s="21">
        <v>0</v>
      </c>
      <c r="CB47" s="21">
        <v>7.6629637147701907E-2</v>
      </c>
      <c r="CC47" s="21">
        <v>0.10375487557575</v>
      </c>
      <c r="CD47" s="21">
        <v>1.38801840694727E-2</v>
      </c>
      <c r="CE47" s="21">
        <v>9.47698796307547E-2</v>
      </c>
      <c r="CF47" s="21">
        <v>0.43539744611713499</v>
      </c>
      <c r="CG47" s="21">
        <v>0.24666267818540499</v>
      </c>
      <c r="CH47" s="21">
        <v>5.4528950715619799E-2</v>
      </c>
      <c r="CI47" s="21">
        <v>8.1251076838751005E-2</v>
      </c>
      <c r="CJ47" s="21">
        <v>5.2442588696568003E-2</v>
      </c>
      <c r="CK47" s="21">
        <v>2.8848019550324402</v>
      </c>
      <c r="CL47" s="21">
        <v>8.6318232644967505E-2</v>
      </c>
      <c r="CM47" s="21">
        <v>0.31145664213914098</v>
      </c>
      <c r="CN47" s="21">
        <v>2.60113588400319E-2</v>
      </c>
      <c r="CO47" s="21">
        <v>1.24757650097245</v>
      </c>
      <c r="CP47" s="21">
        <v>8.7757113175708307E-2</v>
      </c>
      <c r="CQ47" s="21">
        <v>11.966490998045799</v>
      </c>
      <c r="CR47" s="21">
        <v>2.17002095130331</v>
      </c>
      <c r="CS47" s="21">
        <v>0.51059040400578803</v>
      </c>
      <c r="CT47" s="21">
        <v>0.230602903677884</v>
      </c>
      <c r="CU47" s="21">
        <v>0.15020236449286101</v>
      </c>
      <c r="CV47" s="21">
        <v>6.9705747134929399E-2</v>
      </c>
      <c r="CW47" s="21">
        <v>0.30697517957243903</v>
      </c>
      <c r="CX47" s="21">
        <v>4.90620442694907E-2</v>
      </c>
      <c r="CY47" s="21">
        <v>1.2647241986334401</v>
      </c>
      <c r="CZ47" s="21">
        <v>0.12631874308334401</v>
      </c>
      <c r="DA47" s="21">
        <v>2.62741972429684</v>
      </c>
      <c r="DB47" s="21">
        <v>0.35162443141357802</v>
      </c>
      <c r="DC47" s="21">
        <v>0</v>
      </c>
      <c r="DD47" s="22">
        <v>349.135176604957</v>
      </c>
      <c r="DE47" s="21">
        <v>43.231538966747401</v>
      </c>
      <c r="DF47" s="21">
        <v>9.3057016663796108E-3</v>
      </c>
      <c r="DG47" s="21">
        <v>0.83711860712441899</v>
      </c>
      <c r="DH47" s="21">
        <v>0</v>
      </c>
      <c r="DI47" s="21">
        <v>0</v>
      </c>
      <c r="DJ47" s="22">
        <v>44.077963275538202</v>
      </c>
      <c r="DK47" s="21">
        <v>29.6308687116553</v>
      </c>
      <c r="DL47" s="21">
        <v>0</v>
      </c>
      <c r="DM47" s="21">
        <v>1.18621862241547</v>
      </c>
      <c r="DN47" s="22">
        <v>30.817087334070798</v>
      </c>
      <c r="DO47" s="21">
        <v>56.861710489451902</v>
      </c>
      <c r="DP47" s="21">
        <v>266.89675787906799</v>
      </c>
      <c r="DQ47" s="22">
        <v>323.75846836852003</v>
      </c>
      <c r="DR47" s="22">
        <v>398.65351897812798</v>
      </c>
      <c r="DS47" s="22">
        <v>747.78869558308497</v>
      </c>
    </row>
    <row r="48" spans="1:123" ht="15.95" customHeight="1">
      <c r="A48" s="30">
        <v>2009</v>
      </c>
      <c r="B48" s="30" t="s">
        <v>170</v>
      </c>
      <c r="C48" s="29" t="s">
        <v>169</v>
      </c>
      <c r="D48" s="27">
        <v>4.3781359054166504</v>
      </c>
      <c r="E48" s="27">
        <v>0.144106584831102</v>
      </c>
      <c r="F48" s="27">
        <v>0.41260025103049602</v>
      </c>
      <c r="G48" s="27">
        <v>2.1435069656207699</v>
      </c>
      <c r="H48" s="27">
        <v>0.81867981823882796</v>
      </c>
      <c r="I48" s="27">
        <v>9.9574905519902508</v>
      </c>
      <c r="J48" s="27">
        <v>0</v>
      </c>
      <c r="K48" s="27">
        <v>3.2390343774672399</v>
      </c>
      <c r="L48" s="27">
        <v>18.0142855348751</v>
      </c>
      <c r="M48" s="27">
        <v>1.02060844532489</v>
      </c>
      <c r="N48" s="27">
        <v>1.35321101402749</v>
      </c>
      <c r="O48" s="27">
        <v>0.68165398284475598</v>
      </c>
      <c r="P48" s="27">
        <v>0.149100821758123</v>
      </c>
      <c r="Q48" s="27">
        <v>5.8923583508611204</v>
      </c>
      <c r="R48" s="27">
        <v>2.51398841423863</v>
      </c>
      <c r="S48" s="27">
        <v>0.221021800324079</v>
      </c>
      <c r="T48" s="27">
        <v>16.012557688310299</v>
      </c>
      <c r="U48" s="27">
        <v>0.28812692445418098</v>
      </c>
      <c r="V48" s="27">
        <v>0.74542929925865997</v>
      </c>
      <c r="W48" s="27">
        <v>0</v>
      </c>
      <c r="X48" s="27">
        <v>2.8240551683668298</v>
      </c>
      <c r="Y48" s="27">
        <v>0.220586647797758</v>
      </c>
      <c r="Z48" s="27">
        <v>0.13927257674504301</v>
      </c>
      <c r="AA48" s="27">
        <v>8.1756710844565497</v>
      </c>
      <c r="AB48" s="27">
        <v>8.1720645756467398</v>
      </c>
      <c r="AC48" s="27">
        <v>1.3558788117120999</v>
      </c>
      <c r="AD48" s="27">
        <v>20.306463128171401</v>
      </c>
      <c r="AE48" s="27">
        <v>0.29845054889997003</v>
      </c>
      <c r="AF48" s="27">
        <v>0.226329122835153</v>
      </c>
      <c r="AG48" s="27">
        <v>0.35756231319364401</v>
      </c>
      <c r="AH48" s="27">
        <v>0.140543475045382</v>
      </c>
      <c r="AI48" s="27">
        <v>1.34323759425433</v>
      </c>
      <c r="AJ48" s="27">
        <v>9.6396524170086799</v>
      </c>
      <c r="AK48" s="27">
        <v>0.93537207245790199</v>
      </c>
      <c r="AL48" s="27">
        <v>3.4973342597719701</v>
      </c>
      <c r="AM48" s="27">
        <v>2.5273774017281698</v>
      </c>
      <c r="AN48" s="27">
        <v>0.32474499045944499</v>
      </c>
      <c r="AO48" s="27">
        <v>38.733522527113998</v>
      </c>
      <c r="AP48" s="27">
        <v>22.8584230739574</v>
      </c>
      <c r="AQ48" s="27">
        <v>23.948284740840901</v>
      </c>
      <c r="AR48" s="27">
        <v>116.183307509584</v>
      </c>
      <c r="AS48" s="27">
        <v>13.1701648605755</v>
      </c>
      <c r="AT48" s="27">
        <v>69.598628425830697</v>
      </c>
      <c r="AU48" s="27">
        <v>2.2381781507503198</v>
      </c>
      <c r="AV48" s="27">
        <v>2.7133973522524402</v>
      </c>
      <c r="AW48" s="27">
        <v>37.009986356801797</v>
      </c>
      <c r="AX48" s="27">
        <v>48.691596384260897</v>
      </c>
      <c r="AY48" s="27">
        <v>2.5978079859949399</v>
      </c>
      <c r="AZ48" s="27">
        <v>5.8249327214042603</v>
      </c>
      <c r="BA48" s="27">
        <v>5.7076756821489196</v>
      </c>
      <c r="BB48" s="27">
        <v>2.8731124306976402E-4</v>
      </c>
      <c r="BC48" s="27">
        <v>48.575442184506798</v>
      </c>
      <c r="BD48" s="27">
        <v>18.627221143652999</v>
      </c>
      <c r="BE48" s="27">
        <v>42.723146639943799</v>
      </c>
      <c r="BF48" s="27">
        <v>20.763935080167599</v>
      </c>
      <c r="BG48" s="27">
        <v>10.1794051103263</v>
      </c>
      <c r="BH48" s="27">
        <v>4.8648648208217802</v>
      </c>
      <c r="BI48" s="27">
        <v>2.7269366598615701</v>
      </c>
      <c r="BJ48" s="27">
        <v>4.4463197320300596</v>
      </c>
      <c r="BK48" s="27">
        <v>1.74423547659871</v>
      </c>
      <c r="BL48" s="27">
        <v>1.6327630962117601</v>
      </c>
      <c r="BM48" s="27">
        <v>3.4287207378420899</v>
      </c>
      <c r="BN48" s="27">
        <v>0.49632039715304699</v>
      </c>
      <c r="BO48" s="27">
        <v>0.23190732183816401</v>
      </c>
      <c r="BP48" s="27">
        <v>0.53648072987600404</v>
      </c>
      <c r="BQ48" s="27">
        <v>0.39940569235534701</v>
      </c>
      <c r="BR48" s="27">
        <v>4.4127622270907302E-2</v>
      </c>
      <c r="BS48" s="27">
        <v>0.206165206320373</v>
      </c>
      <c r="BT48" s="27">
        <v>6.6415263716297996</v>
      </c>
      <c r="BU48" s="27">
        <v>5.1996695666450403</v>
      </c>
      <c r="BV48" s="27">
        <v>7.1079832464438594E-2</v>
      </c>
      <c r="BW48" s="27">
        <v>2.0154483520070801</v>
      </c>
      <c r="BX48" s="27">
        <v>2.1423884707832199</v>
      </c>
      <c r="BY48" s="27">
        <v>0.52244943620667905</v>
      </c>
      <c r="BZ48" s="27">
        <v>1.15476050484644</v>
      </c>
      <c r="CA48" s="27">
        <v>0</v>
      </c>
      <c r="CB48" s="27">
        <v>9.9667610128644696E-2</v>
      </c>
      <c r="CC48" s="27">
        <v>0.32209128733847497</v>
      </c>
      <c r="CD48" s="27">
        <v>0.105767148274498</v>
      </c>
      <c r="CE48" s="27">
        <v>0.43519728124798002</v>
      </c>
      <c r="CF48" s="27">
        <v>1.7263979324833501</v>
      </c>
      <c r="CG48" s="27">
        <v>0.31186061604170401</v>
      </c>
      <c r="CH48" s="27">
        <v>0.184289744152032</v>
      </c>
      <c r="CI48" s="27">
        <v>0.39082954791594798</v>
      </c>
      <c r="CJ48" s="27">
        <v>0.271110421698179</v>
      </c>
      <c r="CK48" s="27">
        <v>2.23383368513425</v>
      </c>
      <c r="CL48" s="27">
        <v>0.312928925594259</v>
      </c>
      <c r="CM48" s="27">
        <v>1.1310571383171</v>
      </c>
      <c r="CN48" s="27">
        <v>9.7783369781788004E-2</v>
      </c>
      <c r="CO48" s="27">
        <v>4.2846046436415399</v>
      </c>
      <c r="CP48" s="27">
        <v>0.31660955901409099</v>
      </c>
      <c r="CQ48" s="27">
        <v>12.0696994352899</v>
      </c>
      <c r="CR48" s="27">
        <v>0.73804928429796302</v>
      </c>
      <c r="CS48" s="27">
        <v>0.91956590877796196</v>
      </c>
      <c r="CT48" s="27">
        <v>0.41682023773049298</v>
      </c>
      <c r="CU48" s="27">
        <v>0.34910444077416303</v>
      </c>
      <c r="CV48" s="27">
        <v>8.3635877242076301E-2</v>
      </c>
      <c r="CW48" s="27">
        <v>0.37524417473667498</v>
      </c>
      <c r="CX48" s="27">
        <v>8.3664133947979599E-2</v>
      </c>
      <c r="CY48" s="27">
        <v>1.98786860154442</v>
      </c>
      <c r="CZ48" s="27">
        <v>0.150790389636141</v>
      </c>
      <c r="DA48" s="27">
        <v>1.6153678067431501</v>
      </c>
      <c r="DB48" s="27">
        <v>0.37064409746604798</v>
      </c>
      <c r="DC48" s="27">
        <v>0</v>
      </c>
      <c r="DD48" s="28">
        <v>728.50588948749396</v>
      </c>
      <c r="DE48" s="27">
        <v>43.096691331294402</v>
      </c>
      <c r="DF48" s="27">
        <v>9.8420368486078907E-3</v>
      </c>
      <c r="DG48" s="27">
        <v>6.2888806764653901E-2</v>
      </c>
      <c r="DH48" s="27">
        <v>0</v>
      </c>
      <c r="DI48" s="27">
        <v>0</v>
      </c>
      <c r="DJ48" s="28">
        <v>43.169422174907702</v>
      </c>
      <c r="DK48" s="27">
        <v>413.28391387881902</v>
      </c>
      <c r="DL48" s="27">
        <v>1.39886688711164E-2</v>
      </c>
      <c r="DM48" s="27">
        <v>-10.2250704835806</v>
      </c>
      <c r="DN48" s="28">
        <v>403.07283206410898</v>
      </c>
      <c r="DO48" s="27">
        <v>372.61738503784397</v>
      </c>
      <c r="DP48" s="27">
        <v>831.31583420113998</v>
      </c>
      <c r="DQ48" s="28">
        <v>1203.93321923898</v>
      </c>
      <c r="DR48" s="28">
        <v>1650.175473478</v>
      </c>
      <c r="DS48" s="28">
        <v>2378.6813629654898</v>
      </c>
    </row>
    <row r="49" spans="1:123" ht="11.25">
      <c r="A49" s="24">
        <v>2009</v>
      </c>
      <c r="B49" s="24" t="s">
        <v>168</v>
      </c>
      <c r="C49" s="23" t="s">
        <v>167</v>
      </c>
      <c r="D49" s="21">
        <v>0.34275639826195498</v>
      </c>
      <c r="E49" s="21">
        <v>1.32910452298174E-3</v>
      </c>
      <c r="F49" s="21">
        <v>0.13607717519658299</v>
      </c>
      <c r="G49" s="21">
        <v>9.32277845563214E-3</v>
      </c>
      <c r="H49" s="21">
        <v>5.0925914775292996E-3</v>
      </c>
      <c r="I49" s="21">
        <v>0.85738726648730501</v>
      </c>
      <c r="J49" s="21">
        <v>0</v>
      </c>
      <c r="K49" s="21">
        <v>1.33695383354439</v>
      </c>
      <c r="L49" s="21">
        <v>0.72922787079958995</v>
      </c>
      <c r="M49" s="21">
        <v>0.28631092340995401</v>
      </c>
      <c r="N49" s="21">
        <v>0.19947466182575599</v>
      </c>
      <c r="O49" s="21">
        <v>0.248548656482975</v>
      </c>
      <c r="P49" s="21">
        <v>1.45061215005968E-3</v>
      </c>
      <c r="Q49" s="21">
        <v>1.41102788397964</v>
      </c>
      <c r="R49" s="21">
        <v>0.20778060862518599</v>
      </c>
      <c r="S49" s="21">
        <v>0.12920394930203799</v>
      </c>
      <c r="T49" s="21">
        <v>0.99830291186343101</v>
      </c>
      <c r="U49" s="21">
        <v>0.12586578323217301</v>
      </c>
      <c r="V49" s="21">
        <v>0.36348854029952798</v>
      </c>
      <c r="W49" s="21">
        <v>0</v>
      </c>
      <c r="X49" s="21">
        <v>0.29317967526497801</v>
      </c>
      <c r="Y49" s="21">
        <v>0.102369020007964</v>
      </c>
      <c r="Z49" s="21">
        <v>5.46214670618375E-2</v>
      </c>
      <c r="AA49" s="21">
        <v>1.49244907424066</v>
      </c>
      <c r="AB49" s="21">
        <v>1.66448181827618</v>
      </c>
      <c r="AC49" s="21">
        <v>0.235609787595702</v>
      </c>
      <c r="AD49" s="21">
        <v>1.4159746568854701</v>
      </c>
      <c r="AE49" s="21">
        <v>2.1537611859634501E-2</v>
      </c>
      <c r="AF49" s="21">
        <v>3.0924782956112201E-2</v>
      </c>
      <c r="AG49" s="21">
        <v>1.1937338318588399E-2</v>
      </c>
      <c r="AH49" s="21">
        <v>5.8417635137227898E-3</v>
      </c>
      <c r="AI49" s="21">
        <v>8.9711461147910995E-2</v>
      </c>
      <c r="AJ49" s="21">
        <v>1.3739863682859601</v>
      </c>
      <c r="AK49" s="21">
        <v>0.98574965259637704</v>
      </c>
      <c r="AL49" s="21">
        <v>0.79879832467272704</v>
      </c>
      <c r="AM49" s="21">
        <v>0.74290807602271702</v>
      </c>
      <c r="AN49" s="21">
        <v>0.12498106281257899</v>
      </c>
      <c r="AO49" s="21">
        <v>5.9179256012499204</v>
      </c>
      <c r="AP49" s="21">
        <v>2.9104340144241299</v>
      </c>
      <c r="AQ49" s="21">
        <v>1.6409289775160401</v>
      </c>
      <c r="AR49" s="21">
        <v>10.248629799462799</v>
      </c>
      <c r="AS49" s="21">
        <v>9.8701945361356493</v>
      </c>
      <c r="AT49" s="21">
        <v>2.58975690952383</v>
      </c>
      <c r="AU49" s="21">
        <v>0.120895616542138</v>
      </c>
      <c r="AV49" s="21">
        <v>0.30612262277198599</v>
      </c>
      <c r="AW49" s="21">
        <v>2.6409542255817402</v>
      </c>
      <c r="AX49" s="21">
        <v>3.1689693528309499</v>
      </c>
      <c r="AY49" s="21">
        <v>0.15146802326421499</v>
      </c>
      <c r="AZ49" s="21">
        <v>0.45363694674376298</v>
      </c>
      <c r="BA49" s="21">
        <v>2.8332747730982102</v>
      </c>
      <c r="BB49" s="21">
        <v>2.6010846174764799E-5</v>
      </c>
      <c r="BC49" s="21">
        <v>2.1448153432232999</v>
      </c>
      <c r="BD49" s="21">
        <v>0.95294990971416904</v>
      </c>
      <c r="BE49" s="21">
        <v>3.3315049540567099</v>
      </c>
      <c r="BF49" s="21">
        <v>24.643149630816598</v>
      </c>
      <c r="BG49" s="21">
        <v>3.6262371925873098</v>
      </c>
      <c r="BH49" s="21">
        <v>3.1159764500491098</v>
      </c>
      <c r="BI49" s="21">
        <v>8.7604887939442502E-2</v>
      </c>
      <c r="BJ49" s="21">
        <v>4.6833320826278602</v>
      </c>
      <c r="BK49" s="21">
        <v>5.50033911471021E-2</v>
      </c>
      <c r="BL49" s="21">
        <v>7.1589093053428601E-2</v>
      </c>
      <c r="BM49" s="21">
        <v>0.35727238018711899</v>
      </c>
      <c r="BN49" s="21">
        <v>0.15182172473352901</v>
      </c>
      <c r="BO49" s="21">
        <v>6.3822196915810897E-2</v>
      </c>
      <c r="BP49" s="21">
        <v>0.176636651249822</v>
      </c>
      <c r="BQ49" s="21">
        <v>3.7739346128871601E-2</v>
      </c>
      <c r="BR49" s="21">
        <v>6.7864543487117599E-3</v>
      </c>
      <c r="BS49" s="21">
        <v>2.0579312979918898E-2</v>
      </c>
      <c r="BT49" s="21">
        <v>0.24886449657007501</v>
      </c>
      <c r="BU49" s="21">
        <v>0.71746456056622598</v>
      </c>
      <c r="BV49" s="21">
        <v>1.7799878453090098E-2</v>
      </c>
      <c r="BW49" s="21">
        <v>0.50641669656863098</v>
      </c>
      <c r="BX49" s="21">
        <v>0.76927764832369205</v>
      </c>
      <c r="BY49" s="21">
        <v>0.163039841130457</v>
      </c>
      <c r="BZ49" s="21">
        <v>0.40064489375541801</v>
      </c>
      <c r="CA49" s="21">
        <v>0</v>
      </c>
      <c r="CB49" s="21">
        <v>4.8303353538056301E-2</v>
      </c>
      <c r="CC49" s="21">
        <v>0.10519408199986099</v>
      </c>
      <c r="CD49" s="21">
        <v>6.4246407939136899E-2</v>
      </c>
      <c r="CE49" s="21">
        <v>0.213520175737616</v>
      </c>
      <c r="CF49" s="21">
        <v>0.70871460405994402</v>
      </c>
      <c r="CG49" s="21">
        <v>9.5934096550095896E-2</v>
      </c>
      <c r="CH49" s="21">
        <v>5.5203542674864103E-2</v>
      </c>
      <c r="CI49" s="21">
        <v>6.0183202147069598E-2</v>
      </c>
      <c r="CJ49" s="21">
        <v>1.7446277863699101E-2</v>
      </c>
      <c r="CK49" s="21">
        <v>4.0901653292219198</v>
      </c>
      <c r="CL49" s="21">
        <v>0.105351164533337</v>
      </c>
      <c r="CM49" s="21">
        <v>0.24107684483255101</v>
      </c>
      <c r="CN49" s="21">
        <v>0.177842134054957</v>
      </c>
      <c r="CO49" s="21">
        <v>0.63441852248951103</v>
      </c>
      <c r="CP49" s="21">
        <v>0.119446624105759</v>
      </c>
      <c r="CQ49" s="21">
        <v>4.4894151802866702</v>
      </c>
      <c r="CR49" s="21">
        <v>0.38690499912413501</v>
      </c>
      <c r="CS49" s="21">
        <v>0.180502478340789</v>
      </c>
      <c r="CT49" s="21">
        <v>0.34185871390824202</v>
      </c>
      <c r="CU49" s="21">
        <v>0.105402271699468</v>
      </c>
      <c r="CV49" s="21">
        <v>1.5073118465489E-2</v>
      </c>
      <c r="CW49" s="21">
        <v>9.7465930243911605E-2</v>
      </c>
      <c r="CX49" s="21">
        <v>1.78090447420222E-2</v>
      </c>
      <c r="CY49" s="21">
        <v>0.48012034298234602</v>
      </c>
      <c r="CZ49" s="21">
        <v>4.7030421360488302E-2</v>
      </c>
      <c r="DA49" s="21">
        <v>0.36542495725811203</v>
      </c>
      <c r="DB49" s="21">
        <v>0.14712998709490499</v>
      </c>
      <c r="DC49" s="21">
        <v>0</v>
      </c>
      <c r="DD49" s="22">
        <v>119.449393725809</v>
      </c>
      <c r="DE49" s="21">
        <v>210.198867550838</v>
      </c>
      <c r="DF49" s="21">
        <v>2.1538276572997499E-3</v>
      </c>
      <c r="DG49" s="21">
        <v>0.50553251797077103</v>
      </c>
      <c r="DH49" s="21">
        <v>0</v>
      </c>
      <c r="DI49" s="21">
        <v>0</v>
      </c>
      <c r="DJ49" s="22">
        <v>210.706553896466</v>
      </c>
      <c r="DK49" s="21">
        <v>58.7142703847191</v>
      </c>
      <c r="DL49" s="21">
        <v>-3.70956400449223</v>
      </c>
      <c r="DM49" s="21">
        <v>-0.872610290215449</v>
      </c>
      <c r="DN49" s="22">
        <v>54.132096090011501</v>
      </c>
      <c r="DO49" s="21">
        <v>33.613982313557202</v>
      </c>
      <c r="DP49" s="21">
        <v>63.421174828715003</v>
      </c>
      <c r="DQ49" s="22">
        <v>97.035157142272197</v>
      </c>
      <c r="DR49" s="22">
        <v>361.87380712875</v>
      </c>
      <c r="DS49" s="22">
        <v>481.32320085455899</v>
      </c>
    </row>
    <row r="50" spans="1:123" ht="11.25">
      <c r="A50" s="24">
        <v>2009</v>
      </c>
      <c r="B50" s="24" t="s">
        <v>166</v>
      </c>
      <c r="C50" s="23" t="s">
        <v>165</v>
      </c>
      <c r="D50" s="21">
        <v>1.06380354188721</v>
      </c>
      <c r="E50" s="21">
        <v>6.9870431974370095E-2</v>
      </c>
      <c r="F50" s="21">
        <v>0.53031010854709704</v>
      </c>
      <c r="G50" s="21">
        <v>18.8083952746635</v>
      </c>
      <c r="H50" s="21">
        <v>2.92631754559851</v>
      </c>
      <c r="I50" s="21">
        <v>1.14097879587767</v>
      </c>
      <c r="J50" s="21">
        <v>0</v>
      </c>
      <c r="K50" s="21">
        <v>0.34046511357050901</v>
      </c>
      <c r="L50" s="21">
        <v>24.256058056493298</v>
      </c>
      <c r="M50" s="21">
        <v>0.50728683875932401</v>
      </c>
      <c r="N50" s="21">
        <v>0.48701673716757699</v>
      </c>
      <c r="O50" s="21">
        <v>0.20601191899841101</v>
      </c>
      <c r="P50" s="21">
        <v>5.8917777684470901E-2</v>
      </c>
      <c r="Q50" s="21">
        <v>0.65571190742695495</v>
      </c>
      <c r="R50" s="21">
        <v>0.32656568356786297</v>
      </c>
      <c r="S50" s="21">
        <v>6.40137617142712E-2</v>
      </c>
      <c r="T50" s="21">
        <v>2.9515760012223198</v>
      </c>
      <c r="U50" s="21">
        <v>0.39573122547260597</v>
      </c>
      <c r="V50" s="21">
        <v>0.51664544065403595</v>
      </c>
      <c r="W50" s="21">
        <v>0</v>
      </c>
      <c r="X50" s="21">
        <v>0.229004993380265</v>
      </c>
      <c r="Y50" s="21">
        <v>5.7878526474540601E-2</v>
      </c>
      <c r="Z50" s="21">
        <v>5.7201951093275798E-2</v>
      </c>
      <c r="AA50" s="21">
        <v>1.88801431283693</v>
      </c>
      <c r="AB50" s="21">
        <v>0.55400558235203001</v>
      </c>
      <c r="AC50" s="21">
        <v>0.11611625037668</v>
      </c>
      <c r="AD50" s="21">
        <v>3.1524411838509199</v>
      </c>
      <c r="AE50" s="21">
        <v>8.4235003315647594E-2</v>
      </c>
      <c r="AF50" s="21">
        <v>7.5803754094554796E-2</v>
      </c>
      <c r="AG50" s="21">
        <v>7.8855397544276298E-2</v>
      </c>
      <c r="AH50" s="21">
        <v>6.45337130154056E-2</v>
      </c>
      <c r="AI50" s="21">
        <v>0.23915105571057099</v>
      </c>
      <c r="AJ50" s="21">
        <v>2.58551842255905</v>
      </c>
      <c r="AK50" s="21">
        <v>0.22148576232266701</v>
      </c>
      <c r="AL50" s="21">
        <v>0.38630458567208298</v>
      </c>
      <c r="AM50" s="21">
        <v>0.28102538760036</v>
      </c>
      <c r="AN50" s="21">
        <v>0.45769858761228499</v>
      </c>
      <c r="AO50" s="21">
        <v>10.440509404482</v>
      </c>
      <c r="AP50" s="21">
        <v>4.3694882254889604</v>
      </c>
      <c r="AQ50" s="21">
        <v>3.7000946524941098</v>
      </c>
      <c r="AR50" s="21">
        <v>14.481446543403999</v>
      </c>
      <c r="AS50" s="21">
        <v>2.61412408424995</v>
      </c>
      <c r="AT50" s="21">
        <v>375.49418852230099</v>
      </c>
      <c r="AU50" s="21">
        <v>0.33006532349156498</v>
      </c>
      <c r="AV50" s="21">
        <v>1.00174585697583</v>
      </c>
      <c r="AW50" s="21">
        <v>32.749176978772098</v>
      </c>
      <c r="AX50" s="21">
        <v>7.3536021602701496</v>
      </c>
      <c r="AY50" s="21">
        <v>0.31741796478997197</v>
      </c>
      <c r="AZ50" s="21">
        <v>0.65589627533586603</v>
      </c>
      <c r="BA50" s="21">
        <v>1.1122866754749201</v>
      </c>
      <c r="BB50" s="21">
        <v>2.21775028209824E-4</v>
      </c>
      <c r="BC50" s="21">
        <v>15.3070011093586</v>
      </c>
      <c r="BD50" s="21">
        <v>4.6835150630315097</v>
      </c>
      <c r="BE50" s="21">
        <v>11.5938053006454</v>
      </c>
      <c r="BF50" s="21">
        <v>2.1308085933085201</v>
      </c>
      <c r="BG50" s="21">
        <v>2.4986354748249502</v>
      </c>
      <c r="BH50" s="21">
        <v>1.5802344760927201</v>
      </c>
      <c r="BI50" s="21">
        <v>4.0635193759604897</v>
      </c>
      <c r="BJ50" s="21">
        <v>1.2212525273532699</v>
      </c>
      <c r="BK50" s="21">
        <v>14.2387071213869</v>
      </c>
      <c r="BL50" s="21">
        <v>20.321640221195999</v>
      </c>
      <c r="BM50" s="21">
        <v>3.7933009328826901</v>
      </c>
      <c r="BN50" s="21">
        <v>0.70248874721252297</v>
      </c>
      <c r="BO50" s="21">
        <v>0.34181991091255898</v>
      </c>
      <c r="BP50" s="21">
        <v>0.61808825673248602</v>
      </c>
      <c r="BQ50" s="21">
        <v>0.121684364605324</v>
      </c>
      <c r="BR50" s="21">
        <v>7.8064017426993093E-2</v>
      </c>
      <c r="BS50" s="21">
        <v>4.0576087486113598E-2</v>
      </c>
      <c r="BT50" s="21">
        <v>1.92610843045756</v>
      </c>
      <c r="BU50" s="21">
        <v>0.73553066346510698</v>
      </c>
      <c r="BV50" s="21">
        <v>4.0797152580031498E-2</v>
      </c>
      <c r="BW50" s="21">
        <v>2.4715318160703998</v>
      </c>
      <c r="BX50" s="21">
        <v>3.10169735135733</v>
      </c>
      <c r="BY50" s="21">
        <v>0.68953813739113601</v>
      </c>
      <c r="BZ50" s="21">
        <v>0.33629436114524502</v>
      </c>
      <c r="CA50" s="21">
        <v>0</v>
      </c>
      <c r="CB50" s="21">
        <v>7.3740945276452405E-2</v>
      </c>
      <c r="CC50" s="21">
        <v>0.176934512720194</v>
      </c>
      <c r="CD50" s="21">
        <v>0.121944199850937</v>
      </c>
      <c r="CE50" s="21">
        <v>0.40065221730983702</v>
      </c>
      <c r="CF50" s="21">
        <v>0.96425126171299402</v>
      </c>
      <c r="CG50" s="21">
        <v>0.39726937713791699</v>
      </c>
      <c r="CH50" s="21">
        <v>7.0041505563774503E-2</v>
      </c>
      <c r="CI50" s="21">
        <v>0.12852750303044899</v>
      </c>
      <c r="CJ50" s="21">
        <v>0.190622464369711</v>
      </c>
      <c r="CK50" s="21">
        <v>0.66102392673926302</v>
      </c>
      <c r="CL50" s="21">
        <v>0.33065853696652098</v>
      </c>
      <c r="CM50" s="21">
        <v>2.0865442719022802</v>
      </c>
      <c r="CN50" s="21">
        <v>1.54327974840543E-2</v>
      </c>
      <c r="CO50" s="21">
        <v>0.63432073066403805</v>
      </c>
      <c r="CP50" s="21">
        <v>0.30990843369820098</v>
      </c>
      <c r="CQ50" s="21">
        <v>265.76540438450502</v>
      </c>
      <c r="CR50" s="21">
        <v>0.54467788692763297</v>
      </c>
      <c r="CS50" s="21">
        <v>5.0681036673081596</v>
      </c>
      <c r="CT50" s="21">
        <v>0.321668760815711</v>
      </c>
      <c r="CU50" s="21">
        <v>0.68454006212618501</v>
      </c>
      <c r="CV50" s="21">
        <v>0.12760647088260699</v>
      </c>
      <c r="CW50" s="21">
        <v>0.204587470989718</v>
      </c>
      <c r="CX50" s="21">
        <v>0.164509663623879</v>
      </c>
      <c r="CY50" s="21">
        <v>0.56790024434944597</v>
      </c>
      <c r="CZ50" s="21">
        <v>0.47603811242449101</v>
      </c>
      <c r="DA50" s="21">
        <v>0.27288028077989701</v>
      </c>
      <c r="DB50" s="21">
        <v>0.26814909233907402</v>
      </c>
      <c r="DC50" s="21">
        <v>0</v>
      </c>
      <c r="DD50" s="22">
        <v>894.119793348033</v>
      </c>
      <c r="DE50" s="21">
        <v>222.68937604437701</v>
      </c>
      <c r="DF50" s="21">
        <v>3.3391304537002099E-2</v>
      </c>
      <c r="DG50" s="21">
        <v>0.24248496827072899</v>
      </c>
      <c r="DH50" s="21">
        <v>0</v>
      </c>
      <c r="DI50" s="21">
        <v>0</v>
      </c>
      <c r="DJ50" s="22">
        <v>222.96525231718499</v>
      </c>
      <c r="DK50" s="21">
        <v>475.970519674645</v>
      </c>
      <c r="DL50" s="21">
        <v>0.124546300793921</v>
      </c>
      <c r="DM50" s="21">
        <v>8.7063661780605504</v>
      </c>
      <c r="DN50" s="22">
        <v>484.80143215349898</v>
      </c>
      <c r="DO50" s="21">
        <v>796.76458456275805</v>
      </c>
      <c r="DP50" s="21">
        <v>456.67031535025399</v>
      </c>
      <c r="DQ50" s="22">
        <v>1253.43489991301</v>
      </c>
      <c r="DR50" s="22">
        <v>1961.2015843837</v>
      </c>
      <c r="DS50" s="22">
        <v>2855.3213777317301</v>
      </c>
    </row>
    <row r="51" spans="1:123" ht="11.25">
      <c r="A51" s="24">
        <v>2009</v>
      </c>
      <c r="B51" s="24" t="s">
        <v>164</v>
      </c>
      <c r="C51" s="23" t="s">
        <v>163</v>
      </c>
      <c r="D51" s="21">
        <v>7.3915222833629293E-2</v>
      </c>
      <c r="E51" s="21">
        <v>0.21096784268047</v>
      </c>
      <c r="F51" s="21">
        <v>0.26067753856222298</v>
      </c>
      <c r="G51" s="21">
        <v>0</v>
      </c>
      <c r="H51" s="21">
        <v>0</v>
      </c>
      <c r="I51" s="21">
        <v>0</v>
      </c>
      <c r="J51" s="21">
        <v>0</v>
      </c>
      <c r="K51" s="21">
        <v>2.3769479310768601E-3</v>
      </c>
      <c r="L51" s="21">
        <v>0</v>
      </c>
      <c r="M51" s="21">
        <v>0</v>
      </c>
      <c r="N51" s="21">
        <v>0</v>
      </c>
      <c r="O51" s="21">
        <v>2.2303205019899102E-3</v>
      </c>
      <c r="P51" s="21">
        <v>6.9256102657633105E-4</v>
      </c>
      <c r="Q51" s="21">
        <v>2.10947380897086E-2</v>
      </c>
      <c r="R51" s="21">
        <v>0</v>
      </c>
      <c r="S51" s="21">
        <v>0</v>
      </c>
      <c r="T51" s="21">
        <v>0.103598291227327</v>
      </c>
      <c r="U51" s="21">
        <v>0</v>
      </c>
      <c r="V51" s="21">
        <v>0</v>
      </c>
      <c r="W51" s="21">
        <v>0</v>
      </c>
      <c r="X51" s="21">
        <v>4.3682382047628303E-2</v>
      </c>
      <c r="Y51" s="21">
        <v>2.9510555568353302E-3</v>
      </c>
      <c r="Z51" s="21">
        <v>1.6130303830670301E-4</v>
      </c>
      <c r="AA51" s="21">
        <v>0</v>
      </c>
      <c r="AB51" s="21">
        <v>6.4139431624699997E-2</v>
      </c>
      <c r="AC51" s="21">
        <v>0.264014505146562</v>
      </c>
      <c r="AD51" s="21">
        <v>0.55417399800822797</v>
      </c>
      <c r="AE51" s="21">
        <v>4.0261546058581298E-3</v>
      </c>
      <c r="AF51" s="21">
        <v>0</v>
      </c>
      <c r="AG51" s="21">
        <v>7.4521801208271296E-3</v>
      </c>
      <c r="AH51" s="21">
        <v>2.8725810121899399E-4</v>
      </c>
      <c r="AI51" s="21">
        <v>0.22777338034351</v>
      </c>
      <c r="AJ51" s="21">
        <v>0</v>
      </c>
      <c r="AK51" s="21">
        <v>5.5014312433203101E-4</v>
      </c>
      <c r="AL51" s="21">
        <v>7.1379685546927002E-2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1.3207462169147099</v>
      </c>
      <c r="AV51" s="21">
        <v>0</v>
      </c>
      <c r="AW51" s="21">
        <v>4.7579542188595503E-2</v>
      </c>
      <c r="AX51" s="21">
        <v>1.0714327007878901</v>
      </c>
      <c r="AY51" s="21">
        <v>2.6884775528550599E-2</v>
      </c>
      <c r="AZ51" s="21">
        <v>5.0148108531280898E-2</v>
      </c>
      <c r="BA51" s="21">
        <v>3.3051721243082199E-2</v>
      </c>
      <c r="BB51" s="21">
        <v>1.20110589061169E-5</v>
      </c>
      <c r="BC51" s="21">
        <v>0.43868427478172201</v>
      </c>
      <c r="BD51" s="21">
        <v>0</v>
      </c>
      <c r="BE51" s="21">
        <v>0.150741708269544</v>
      </c>
      <c r="BF51" s="21">
        <v>0.328940681011198</v>
      </c>
      <c r="BG51" s="21">
        <v>0.77644224981927901</v>
      </c>
      <c r="BH51" s="21">
        <v>1.40011573025979</v>
      </c>
      <c r="BI51" s="21">
        <v>5.5248807622168203E-2</v>
      </c>
      <c r="BJ51" s="21">
        <v>0.25245621046802502</v>
      </c>
      <c r="BK51" s="21">
        <v>2.2070833541421499E-2</v>
      </c>
      <c r="BL51" s="21">
        <v>3.2887484036038098E-2</v>
      </c>
      <c r="BM51" s="21">
        <v>0.31257184434261398</v>
      </c>
      <c r="BN51" s="21">
        <v>7.4580710847795703E-2</v>
      </c>
      <c r="BO51" s="21">
        <v>0.21941411488510501</v>
      </c>
      <c r="BP51" s="21">
        <v>0.83789041878080395</v>
      </c>
      <c r="BQ51" s="21">
        <v>0.65479520353112297</v>
      </c>
      <c r="BR51" s="21">
        <v>1.8835113854354602E-2</v>
      </c>
      <c r="BS51" s="21">
        <v>2.2912907386875399E-2</v>
      </c>
      <c r="BT51" s="21">
        <v>0.15600326095741299</v>
      </c>
      <c r="BU51" s="21">
        <v>0.15961778211132099</v>
      </c>
      <c r="BV51" s="21">
        <v>9.2783673490812006E-3</v>
      </c>
      <c r="BW51" s="21">
        <v>0.77376646889095801</v>
      </c>
      <c r="BX51" s="21">
        <v>1.6690727577582001</v>
      </c>
      <c r="BY51" s="21">
        <v>0.24985054757778299</v>
      </c>
      <c r="BZ51" s="21">
        <v>0.322640854555236</v>
      </c>
      <c r="CA51" s="21">
        <v>0</v>
      </c>
      <c r="CB51" s="21">
        <v>5.1952146001381899E-2</v>
      </c>
      <c r="CC51" s="21">
        <v>0.47977761082730502</v>
      </c>
      <c r="CD51" s="21">
        <v>9.6944852480650004E-2</v>
      </c>
      <c r="CE51" s="21">
        <v>0.39056320287875301</v>
      </c>
      <c r="CF51" s="21">
        <v>0.92111516596992105</v>
      </c>
      <c r="CG51" s="21">
        <v>0.13472077389322401</v>
      </c>
      <c r="CH51" s="21">
        <v>4.8552443756928701E-2</v>
      </c>
      <c r="CI51" s="21">
        <v>7.2546164610221398E-2</v>
      </c>
      <c r="CJ51" s="21">
        <v>5.2866789803134702E-2</v>
      </c>
      <c r="CK51" s="21">
        <v>0.32846289111138</v>
      </c>
      <c r="CL51" s="21">
        <v>0.174340497798981</v>
      </c>
      <c r="CM51" s="21">
        <v>0.361761016745129</v>
      </c>
      <c r="CN51" s="21">
        <v>1.02579730197067E-2</v>
      </c>
      <c r="CO51" s="21">
        <v>0.42782986449674099</v>
      </c>
      <c r="CP51" s="21">
        <v>0.242872103450605</v>
      </c>
      <c r="CQ51" s="21">
        <v>12.9351998465392</v>
      </c>
      <c r="CR51" s="21">
        <v>5.4212649885506901</v>
      </c>
      <c r="CS51" s="21">
        <v>3.4810814021213998</v>
      </c>
      <c r="CT51" s="21">
        <v>0.368208432888181</v>
      </c>
      <c r="CU51" s="21">
        <v>0.207037981659695</v>
      </c>
      <c r="CV51" s="21">
        <v>7.7317757085067995E-2</v>
      </c>
      <c r="CW51" s="21">
        <v>0.16195305258972401</v>
      </c>
      <c r="CX51" s="21">
        <v>5.14662555594467E-2</v>
      </c>
      <c r="CY51" s="21">
        <v>1.0922445221525501</v>
      </c>
      <c r="CZ51" s="21">
        <v>0.28217998850133402</v>
      </c>
      <c r="DA51" s="21">
        <v>5.1849286755406697E-2</v>
      </c>
      <c r="DB51" s="21">
        <v>0.24835606425788101</v>
      </c>
      <c r="DC51" s="21">
        <v>0</v>
      </c>
      <c r="DD51" s="22">
        <v>41.577541424513498</v>
      </c>
      <c r="DE51" s="21">
        <v>147.25831772132901</v>
      </c>
      <c r="DF51" s="21">
        <v>1.04131435094742E-3</v>
      </c>
      <c r="DG51" s="21">
        <v>1.22636590343704</v>
      </c>
      <c r="DH51" s="21">
        <v>0</v>
      </c>
      <c r="DI51" s="21">
        <v>0</v>
      </c>
      <c r="DJ51" s="22">
        <v>148.48572493911701</v>
      </c>
      <c r="DK51" s="21">
        <v>40.731150483026497</v>
      </c>
      <c r="DL51" s="21">
        <v>1.07465503190123</v>
      </c>
      <c r="DM51" s="21">
        <v>-1.99980173312132</v>
      </c>
      <c r="DN51" s="22">
        <v>39.806003781806403</v>
      </c>
      <c r="DO51" s="21">
        <v>22.642866869855801</v>
      </c>
      <c r="DP51" s="21">
        <v>4.2806563283035999</v>
      </c>
      <c r="DQ51" s="22">
        <v>26.923523198159401</v>
      </c>
      <c r="DR51" s="22">
        <v>215.21525191908299</v>
      </c>
      <c r="DS51" s="22">
        <v>256.79279334359597</v>
      </c>
    </row>
    <row r="52" spans="1:123" ht="15.95" customHeight="1">
      <c r="A52" s="30">
        <v>2009</v>
      </c>
      <c r="B52" s="30" t="s">
        <v>162</v>
      </c>
      <c r="C52" s="29" t="s">
        <v>161</v>
      </c>
      <c r="D52" s="27">
        <v>0</v>
      </c>
      <c r="E52" s="27">
        <v>0.31988840830841703</v>
      </c>
      <c r="F52" s="27">
        <v>0.21863604781211701</v>
      </c>
      <c r="G52" s="27">
        <v>1.6019412470931701E-3</v>
      </c>
      <c r="H52" s="27">
        <v>0</v>
      </c>
      <c r="I52" s="27">
        <v>0.243502693136432</v>
      </c>
      <c r="J52" s="27">
        <v>0</v>
      </c>
      <c r="K52" s="27">
        <v>0.14750330451018501</v>
      </c>
      <c r="L52" s="27">
        <v>0.27022212878270102</v>
      </c>
      <c r="M52" s="27">
        <v>0</v>
      </c>
      <c r="N52" s="27">
        <v>0</v>
      </c>
      <c r="O52" s="27">
        <v>0</v>
      </c>
      <c r="P52" s="27">
        <v>7.0235667016632405E-2</v>
      </c>
      <c r="Q52" s="27">
        <v>0</v>
      </c>
      <c r="R52" s="27">
        <v>1.46170444295411E-2</v>
      </c>
      <c r="S52" s="27">
        <v>5.8012143080196799E-3</v>
      </c>
      <c r="T52" s="27">
        <v>0.28336744286557403</v>
      </c>
      <c r="U52" s="27">
        <v>1.6690184289969101E-2</v>
      </c>
      <c r="V52" s="27">
        <v>0</v>
      </c>
      <c r="W52" s="27">
        <v>0</v>
      </c>
      <c r="X52" s="27">
        <v>0.123048285552989</v>
      </c>
      <c r="Y52" s="27">
        <v>0.73673347059807504</v>
      </c>
      <c r="Z52" s="27">
        <v>3.1108905401019799E-3</v>
      </c>
      <c r="AA52" s="27">
        <v>0.118243763167958</v>
      </c>
      <c r="AB52" s="27">
        <v>0.21346369354570799</v>
      </c>
      <c r="AC52" s="27">
        <v>0.86746796693030603</v>
      </c>
      <c r="AD52" s="27">
        <v>4.5150760611899301</v>
      </c>
      <c r="AE52" s="27">
        <v>2.02346104390481E-2</v>
      </c>
      <c r="AF52" s="27">
        <v>0</v>
      </c>
      <c r="AG52" s="27">
        <v>0.242728571745426</v>
      </c>
      <c r="AH52" s="27">
        <v>1.74979857323686E-3</v>
      </c>
      <c r="AI52" s="27">
        <v>0.81641487065145402</v>
      </c>
      <c r="AJ52" s="27">
        <v>0</v>
      </c>
      <c r="AK52" s="27">
        <v>4.3729572630602596E-3</v>
      </c>
      <c r="AL52" s="27">
        <v>0.38722283423874099</v>
      </c>
      <c r="AM52" s="27">
        <v>3.6710369786532001E-3</v>
      </c>
      <c r="AN52" s="27">
        <v>0</v>
      </c>
      <c r="AO52" s="27">
        <v>0.27821963725465998</v>
      </c>
      <c r="AP52" s="27">
        <v>1.89214401369671</v>
      </c>
      <c r="AQ52" s="27">
        <v>0</v>
      </c>
      <c r="AR52" s="27">
        <v>5.5767858346018402</v>
      </c>
      <c r="AS52" s="27">
        <v>0</v>
      </c>
      <c r="AT52" s="27">
        <v>0</v>
      </c>
      <c r="AU52" s="27">
        <v>0</v>
      </c>
      <c r="AV52" s="27">
        <v>4.7230333220618999</v>
      </c>
      <c r="AW52" s="27">
        <v>2.32197720391274</v>
      </c>
      <c r="AX52" s="27">
        <v>3.2691491528338599</v>
      </c>
      <c r="AY52" s="27">
        <v>1.32689472223511</v>
      </c>
      <c r="AZ52" s="27">
        <v>1.23498143754989</v>
      </c>
      <c r="BA52" s="27">
        <v>2.5723157954982201E-2</v>
      </c>
      <c r="BB52" s="27">
        <v>1.2390271086314899E-2</v>
      </c>
      <c r="BC52" s="27">
        <v>0</v>
      </c>
      <c r="BD52" s="27">
        <v>2.4730214510367602E-3</v>
      </c>
      <c r="BE52" s="27">
        <v>0</v>
      </c>
      <c r="BF52" s="27">
        <v>2.0068010702975601</v>
      </c>
      <c r="BG52" s="27">
        <v>2.77229509599188</v>
      </c>
      <c r="BH52" s="27">
        <v>1.5476637103102899</v>
      </c>
      <c r="BI52" s="27">
        <v>0.15961148031599701</v>
      </c>
      <c r="BJ52" s="27">
        <v>0.77470523363830102</v>
      </c>
      <c r="BK52" s="27">
        <v>0.147343416949207</v>
      </c>
      <c r="BL52" s="27">
        <v>0.23870067496036801</v>
      </c>
      <c r="BM52" s="27">
        <v>0.78090867379121498</v>
      </c>
      <c r="BN52" s="27">
        <v>5.79509316906721E-2</v>
      </c>
      <c r="BO52" s="27">
        <v>0.31236567991977499</v>
      </c>
      <c r="BP52" s="27">
        <v>0.93667285525687305</v>
      </c>
      <c r="BQ52" s="27">
        <v>0.70337732920554896</v>
      </c>
      <c r="BR52" s="27">
        <v>3.27989665468046E-2</v>
      </c>
      <c r="BS52" s="27">
        <v>8.6495359899185394E-3</v>
      </c>
      <c r="BT52" s="27">
        <v>9.6499919478457097E-2</v>
      </c>
      <c r="BU52" s="27">
        <v>0.320606389758883</v>
      </c>
      <c r="BV52" s="27">
        <v>2.43558818720866E-2</v>
      </c>
      <c r="BW52" s="27">
        <v>1.7295560215874799</v>
      </c>
      <c r="BX52" s="27">
        <v>4.04045876763064</v>
      </c>
      <c r="BY52" s="27">
        <v>0.92882943154061204</v>
      </c>
      <c r="BZ52" s="27">
        <v>0.41042609622582299</v>
      </c>
      <c r="CA52" s="27">
        <v>0</v>
      </c>
      <c r="CB52" s="27">
        <v>0.19869846195941199</v>
      </c>
      <c r="CC52" s="27">
        <v>0.52477917038578803</v>
      </c>
      <c r="CD52" s="27">
        <v>0.16487084102848101</v>
      </c>
      <c r="CE52" s="27">
        <v>0.444130510169439</v>
      </c>
      <c r="CF52" s="27">
        <v>2.5126337595622501</v>
      </c>
      <c r="CG52" s="27">
        <v>0.321498543981386</v>
      </c>
      <c r="CH52" s="27">
        <v>0.13209276705579001</v>
      </c>
      <c r="CI52" s="27">
        <v>9.0355536544523204E-2</v>
      </c>
      <c r="CJ52" s="27">
        <v>0.28610495615902398</v>
      </c>
      <c r="CK52" s="27">
        <v>0.23861891007410499</v>
      </c>
      <c r="CL52" s="27">
        <v>0.178365407898496</v>
      </c>
      <c r="CM52" s="27">
        <v>0.41191358128301597</v>
      </c>
      <c r="CN52" s="27">
        <v>1.8593227799756099E-2</v>
      </c>
      <c r="CO52" s="27">
        <v>0.82079504565187</v>
      </c>
      <c r="CP52" s="27">
        <v>0.244221269447911</v>
      </c>
      <c r="CQ52" s="27">
        <v>2.0262428536505701</v>
      </c>
      <c r="CR52" s="27">
        <v>2.5240494853340998</v>
      </c>
      <c r="CS52" s="27">
        <v>0</v>
      </c>
      <c r="CT52" s="27">
        <v>0.30262763307380602</v>
      </c>
      <c r="CU52" s="27">
        <v>0.25955685434264603</v>
      </c>
      <c r="CV52" s="27">
        <v>8.7078369070203401E-2</v>
      </c>
      <c r="CW52" s="27">
        <v>0.18505740061808101</v>
      </c>
      <c r="CX52" s="27">
        <v>8.1884256209103404E-2</v>
      </c>
      <c r="CY52" s="27">
        <v>0.144734384342462</v>
      </c>
      <c r="CZ52" s="27">
        <v>0.17244154510778301</v>
      </c>
      <c r="DA52" s="27">
        <v>0.24422094873456099</v>
      </c>
      <c r="DB52" s="27">
        <v>0.39302904920519699</v>
      </c>
      <c r="DC52" s="27">
        <v>0</v>
      </c>
      <c r="DD52" s="28">
        <v>61.348548594408499</v>
      </c>
      <c r="DE52" s="27">
        <v>264.52025899195399</v>
      </c>
      <c r="DF52" s="27">
        <v>9.6843570604145494E-3</v>
      </c>
      <c r="DG52" s="27">
        <v>6.3293037537468102</v>
      </c>
      <c r="DH52" s="27">
        <v>0</v>
      </c>
      <c r="DI52" s="27">
        <v>0</v>
      </c>
      <c r="DJ52" s="28">
        <v>270.859247102761</v>
      </c>
      <c r="DK52" s="27">
        <v>26.2521812355008</v>
      </c>
      <c r="DL52" s="27">
        <v>9.2139591579204403</v>
      </c>
      <c r="DM52" s="27">
        <v>-0.25779278863650901</v>
      </c>
      <c r="DN52" s="28">
        <v>35.208347604784798</v>
      </c>
      <c r="DO52" s="27">
        <v>66.921205793642201</v>
      </c>
      <c r="DP52" s="27">
        <v>89.037174786033404</v>
      </c>
      <c r="DQ52" s="28">
        <v>155.958380579676</v>
      </c>
      <c r="DR52" s="28">
        <v>462.025975287221</v>
      </c>
      <c r="DS52" s="28">
        <v>523.37452388163001</v>
      </c>
    </row>
    <row r="53" spans="1:123" ht="11.25">
      <c r="A53" s="24">
        <v>2009</v>
      </c>
      <c r="B53" s="24" t="s">
        <v>160</v>
      </c>
      <c r="C53" s="23" t="s">
        <v>159</v>
      </c>
      <c r="D53" s="21">
        <v>6.2918197601262396</v>
      </c>
      <c r="E53" s="21">
        <v>0.61406623237115199</v>
      </c>
      <c r="F53" s="21">
        <v>0.61668091667903702</v>
      </c>
      <c r="G53" s="21">
        <v>9.1456205104266104</v>
      </c>
      <c r="H53" s="21">
        <v>2.98075341407365</v>
      </c>
      <c r="I53" s="21">
        <v>7.0245364719416203</v>
      </c>
      <c r="J53" s="21">
        <v>0</v>
      </c>
      <c r="K53" s="21">
        <v>2.1451140040365102</v>
      </c>
      <c r="L53" s="21">
        <v>40.676507436018802</v>
      </c>
      <c r="M53" s="21">
        <v>2.5729084892129102</v>
      </c>
      <c r="N53" s="21">
        <v>3.3033301311129302</v>
      </c>
      <c r="O53" s="21">
        <v>1.6271130465738199</v>
      </c>
      <c r="P53" s="21">
        <v>0.51029620853977098</v>
      </c>
      <c r="Q53" s="21">
        <v>3.0208230152607798</v>
      </c>
      <c r="R53" s="21">
        <v>1.0917337784754899</v>
      </c>
      <c r="S53" s="21">
        <v>0.524779043280025</v>
      </c>
      <c r="T53" s="21">
        <v>17.450439533316501</v>
      </c>
      <c r="U53" s="21">
        <v>1.1686205218030099</v>
      </c>
      <c r="V53" s="21">
        <v>2.12887685216569</v>
      </c>
      <c r="W53" s="21">
        <v>0</v>
      </c>
      <c r="X53" s="21">
        <v>1.6931924476460101</v>
      </c>
      <c r="Y53" s="21">
        <v>0.54788203662283197</v>
      </c>
      <c r="Z53" s="21">
        <v>0.509025298069399</v>
      </c>
      <c r="AA53" s="21">
        <v>12.9062392418192</v>
      </c>
      <c r="AB53" s="21">
        <v>3.1277559699153299</v>
      </c>
      <c r="AC53" s="21">
        <v>0.556920888250656</v>
      </c>
      <c r="AD53" s="21">
        <v>19.036153735643399</v>
      </c>
      <c r="AE53" s="21">
        <v>0.55760318862940805</v>
      </c>
      <c r="AF53" s="21">
        <v>0.54882181087438697</v>
      </c>
      <c r="AG53" s="21">
        <v>0.58801472249499998</v>
      </c>
      <c r="AH53" s="21">
        <v>0.51422713072086301</v>
      </c>
      <c r="AI53" s="21">
        <v>1.1561771390763</v>
      </c>
      <c r="AJ53" s="21">
        <v>13.655055032867001</v>
      </c>
      <c r="AK53" s="21">
        <v>1.5847181883735399</v>
      </c>
      <c r="AL53" s="21">
        <v>1.7924488813871899</v>
      </c>
      <c r="AM53" s="21">
        <v>1.2893063588377001</v>
      </c>
      <c r="AN53" s="21">
        <v>1.61740237033306</v>
      </c>
      <c r="AO53" s="21">
        <v>44.391673851739498</v>
      </c>
      <c r="AP53" s="21">
        <v>95.947997845166</v>
      </c>
      <c r="AQ53" s="21">
        <v>27.042572900232901</v>
      </c>
      <c r="AR53" s="21">
        <v>83.016173979665993</v>
      </c>
      <c r="AS53" s="21">
        <v>18.755690089490699</v>
      </c>
      <c r="AT53" s="21">
        <v>167.261025663607</v>
      </c>
      <c r="AU53" s="21">
        <v>1.63490918863281</v>
      </c>
      <c r="AV53" s="21">
        <v>9.6401939984441203</v>
      </c>
      <c r="AW53" s="21">
        <v>59.6521390787562</v>
      </c>
      <c r="AX53" s="21">
        <v>52.974812473276401</v>
      </c>
      <c r="AY53" s="21">
        <v>2.9379070393642599</v>
      </c>
      <c r="AZ53" s="21">
        <v>3.5642111315185998</v>
      </c>
      <c r="BA53" s="21">
        <v>3.3207808586150001</v>
      </c>
      <c r="BB53" s="21">
        <v>2.2042845587026002E-3</v>
      </c>
      <c r="BC53" s="21">
        <v>108.681326649889</v>
      </c>
      <c r="BD53" s="21">
        <v>26.7698315067591</v>
      </c>
      <c r="BE53" s="21">
        <v>70.9797732895683</v>
      </c>
      <c r="BF53" s="21">
        <v>9.9104841827606407</v>
      </c>
      <c r="BG53" s="21">
        <v>9.4625720289979807</v>
      </c>
      <c r="BH53" s="21">
        <v>4.9583627138609101</v>
      </c>
      <c r="BI53" s="21">
        <v>7.3741901250958497</v>
      </c>
      <c r="BJ53" s="21">
        <v>7.5555516928241104</v>
      </c>
      <c r="BK53" s="21">
        <v>6.7238465210256004</v>
      </c>
      <c r="BL53" s="21">
        <v>6.6933893253119399</v>
      </c>
      <c r="BM53" s="21">
        <v>10.2800583635898</v>
      </c>
      <c r="BN53" s="21">
        <v>1.20578595562793</v>
      </c>
      <c r="BO53" s="21">
        <v>0.38129251272957199</v>
      </c>
      <c r="BP53" s="21">
        <v>1.0196978687038001</v>
      </c>
      <c r="BQ53" s="21">
        <v>0.438615792494364</v>
      </c>
      <c r="BR53" s="21">
        <v>0.10932093079077999</v>
      </c>
      <c r="BS53" s="21">
        <v>6.1513889405346203E-2</v>
      </c>
      <c r="BT53" s="21">
        <v>18.720559825486198</v>
      </c>
      <c r="BU53" s="21">
        <v>3.7193976928909098</v>
      </c>
      <c r="BV53" s="21">
        <v>0.114317631039413</v>
      </c>
      <c r="BW53" s="21">
        <v>1.9926774339632001</v>
      </c>
      <c r="BX53" s="21">
        <v>2.3398161855880599</v>
      </c>
      <c r="BY53" s="21">
        <v>0.67032912894862795</v>
      </c>
      <c r="BZ53" s="21">
        <v>1.2845511823127</v>
      </c>
      <c r="CA53" s="21">
        <v>0</v>
      </c>
      <c r="CB53" s="21">
        <v>0.17339620827631599</v>
      </c>
      <c r="CC53" s="21">
        <v>0.22801838860138501</v>
      </c>
      <c r="CD53" s="21">
        <v>0.13051273309116199</v>
      </c>
      <c r="CE53" s="21">
        <v>0.39185319715517902</v>
      </c>
      <c r="CF53" s="21">
        <v>3.6996042573894301</v>
      </c>
      <c r="CG53" s="21">
        <v>0.53670463955296699</v>
      </c>
      <c r="CH53" s="21">
        <v>0.120355993379005</v>
      </c>
      <c r="CI53" s="21">
        <v>0.26517435073587298</v>
      </c>
      <c r="CJ53" s="21">
        <v>0.95301773711689297</v>
      </c>
      <c r="CK53" s="21">
        <v>1.86644626991774</v>
      </c>
      <c r="CL53" s="21">
        <v>0.25231693931685001</v>
      </c>
      <c r="CM53" s="21">
        <v>3.2629653971860502</v>
      </c>
      <c r="CN53" s="21">
        <v>2.98323578926145E-2</v>
      </c>
      <c r="CO53" s="21">
        <v>2.94016920424867</v>
      </c>
      <c r="CP53" s="21">
        <v>0.33947731772731599</v>
      </c>
      <c r="CQ53" s="21">
        <v>77.722372254490594</v>
      </c>
      <c r="CR53" s="21">
        <v>4.8470130474529398</v>
      </c>
      <c r="CS53" s="21">
        <v>42.197919589155099</v>
      </c>
      <c r="CT53" s="21">
        <v>0.94609212819529698</v>
      </c>
      <c r="CU53" s="21">
        <v>0.373463080997879</v>
      </c>
      <c r="CV53" s="21">
        <v>0.23310321560474001</v>
      </c>
      <c r="CW53" s="21">
        <v>1.5033555079744401</v>
      </c>
      <c r="CX53" s="21">
        <v>0.19014023056548701</v>
      </c>
      <c r="CY53" s="21">
        <v>3.31601524725358</v>
      </c>
      <c r="CZ53" s="21">
        <v>0.41410358638649902</v>
      </c>
      <c r="DA53" s="21">
        <v>3.1340990750297699</v>
      </c>
      <c r="DB53" s="21">
        <v>0.50023632387531503</v>
      </c>
      <c r="DC53" s="21">
        <v>0</v>
      </c>
      <c r="DD53" s="22">
        <v>1186.7322768982799</v>
      </c>
      <c r="DE53" s="21">
        <v>72.994180019726201</v>
      </c>
      <c r="DF53" s="21">
        <v>2.0713495568534201E-2</v>
      </c>
      <c r="DG53" s="21">
        <v>0.83646381670411496</v>
      </c>
      <c r="DH53" s="21">
        <v>0</v>
      </c>
      <c r="DI53" s="21">
        <v>0</v>
      </c>
      <c r="DJ53" s="22">
        <v>73.851357331998798</v>
      </c>
      <c r="DK53" s="21">
        <v>109.23939983532</v>
      </c>
      <c r="DL53" s="21">
        <v>9.9242867211344898E-2</v>
      </c>
      <c r="DM53" s="21">
        <v>3.8150574488766802</v>
      </c>
      <c r="DN53" s="22">
        <v>113.153700151408</v>
      </c>
      <c r="DO53" s="21">
        <v>364.038903537171</v>
      </c>
      <c r="DP53" s="21">
        <v>300.10880694995001</v>
      </c>
      <c r="DQ53" s="22">
        <v>664.14771048712203</v>
      </c>
      <c r="DR53" s="22">
        <v>851.152767970529</v>
      </c>
      <c r="DS53" s="22">
        <v>2037.8850448688099</v>
      </c>
    </row>
    <row r="54" spans="1:123" ht="11.25">
      <c r="A54" s="24">
        <v>2009</v>
      </c>
      <c r="B54" s="24" t="s">
        <v>158</v>
      </c>
      <c r="C54" s="23" t="s">
        <v>157</v>
      </c>
      <c r="D54" s="21">
        <v>17.531568963153699</v>
      </c>
      <c r="E54" s="21">
        <v>1.4647791694519099</v>
      </c>
      <c r="F54" s="21">
        <v>1.06673231251374</v>
      </c>
      <c r="G54" s="21">
        <v>10.4526883017828</v>
      </c>
      <c r="H54" s="21">
        <v>10.3843754245922</v>
      </c>
      <c r="I54" s="21">
        <v>15.6698883056194</v>
      </c>
      <c r="J54" s="21">
        <v>0</v>
      </c>
      <c r="K54" s="21">
        <v>8.1804832086576695</v>
      </c>
      <c r="L54" s="21">
        <v>141.76514790474499</v>
      </c>
      <c r="M54" s="21">
        <v>10.371995049305101</v>
      </c>
      <c r="N54" s="21">
        <v>12.174285742479</v>
      </c>
      <c r="O54" s="21">
        <v>5.33906554362932</v>
      </c>
      <c r="P54" s="21">
        <v>1.15486488435774</v>
      </c>
      <c r="Q54" s="21">
        <v>11.613785403907899</v>
      </c>
      <c r="R54" s="21">
        <v>3.9942206596358898</v>
      </c>
      <c r="S54" s="21">
        <v>2.4250454466434901</v>
      </c>
      <c r="T54" s="21">
        <v>30.9925528599742</v>
      </c>
      <c r="U54" s="21">
        <v>1.07041063451334</v>
      </c>
      <c r="V54" s="21">
        <v>2.36638708291889</v>
      </c>
      <c r="W54" s="21">
        <v>0</v>
      </c>
      <c r="X54" s="21">
        <v>4.0674436551447801</v>
      </c>
      <c r="Y54" s="21">
        <v>3.7537949665798802</v>
      </c>
      <c r="Z54" s="21">
        <v>0.46473792759309202</v>
      </c>
      <c r="AA54" s="21">
        <v>13.8603676418382</v>
      </c>
      <c r="AB54" s="21">
        <v>43.682438039856599</v>
      </c>
      <c r="AC54" s="21">
        <v>3.5386441745874699</v>
      </c>
      <c r="AD54" s="21">
        <v>8.2131215942717599</v>
      </c>
      <c r="AE54" s="21">
        <v>0.34411004518292099</v>
      </c>
      <c r="AF54" s="21">
        <v>0.67352166747562403</v>
      </c>
      <c r="AG54" s="21">
        <v>2.2168253341175399</v>
      </c>
      <c r="AH54" s="21">
        <v>6.1730114983405597</v>
      </c>
      <c r="AI54" s="21">
        <v>4.2183908963007699</v>
      </c>
      <c r="AJ54" s="21">
        <v>10.003174473829599</v>
      </c>
      <c r="AK54" s="21">
        <v>9.6657925286355599</v>
      </c>
      <c r="AL54" s="21">
        <v>11.9622896019692</v>
      </c>
      <c r="AM54" s="21">
        <v>3.3710394882495698</v>
      </c>
      <c r="AN54" s="21">
        <v>1.4479599220314301</v>
      </c>
      <c r="AO54" s="21">
        <v>60.851515570514998</v>
      </c>
      <c r="AP54" s="21">
        <v>5.9564947014335203</v>
      </c>
      <c r="AQ54" s="21">
        <v>6.1299291641278604</v>
      </c>
      <c r="AR54" s="21">
        <v>35.135165899195599</v>
      </c>
      <c r="AS54" s="21">
        <v>1.85280266277391</v>
      </c>
      <c r="AT54" s="21">
        <v>28.6956035964553</v>
      </c>
      <c r="AU54" s="21">
        <v>3.1592259584204201</v>
      </c>
      <c r="AV54" s="21">
        <v>3.9647839009605699</v>
      </c>
      <c r="AW54" s="21">
        <v>14.873421802090199</v>
      </c>
      <c r="AX54" s="21">
        <v>3275.8278917828202</v>
      </c>
      <c r="AY54" s="21">
        <v>113.971370178371</v>
      </c>
      <c r="AZ54" s="21">
        <v>6.7525398576746198</v>
      </c>
      <c r="BA54" s="21">
        <v>4.5087004814647704</v>
      </c>
      <c r="BB54" s="21">
        <v>2.5841940606635298E-2</v>
      </c>
      <c r="BC54" s="21">
        <v>26.9024287798022</v>
      </c>
      <c r="BD54" s="21">
        <v>6.8879284870195203</v>
      </c>
      <c r="BE54" s="21">
        <v>12.780399557128201</v>
      </c>
      <c r="BF54" s="21">
        <v>11.6823491879776</v>
      </c>
      <c r="BG54" s="21">
        <v>45.48105719998</v>
      </c>
      <c r="BH54" s="21">
        <v>61.727879642982799</v>
      </c>
      <c r="BI54" s="21">
        <v>10.77218160968</v>
      </c>
      <c r="BJ54" s="21">
        <v>11.752894243034101</v>
      </c>
      <c r="BK54" s="21">
        <v>0.86126863956770205</v>
      </c>
      <c r="BL54" s="21">
        <v>2.8027688980163701</v>
      </c>
      <c r="BM54" s="21">
        <v>5.7315837253365203</v>
      </c>
      <c r="BN54" s="21">
        <v>3.6238553735722299</v>
      </c>
      <c r="BO54" s="21">
        <v>13.6351326422051</v>
      </c>
      <c r="BP54" s="21">
        <v>14.795514456613301</v>
      </c>
      <c r="BQ54" s="21">
        <v>2.02213114863976</v>
      </c>
      <c r="BR54" s="21">
        <v>1.18754726658497</v>
      </c>
      <c r="BS54" s="21">
        <v>0.28777882723306802</v>
      </c>
      <c r="BT54" s="21">
        <v>9.4509587492975395</v>
      </c>
      <c r="BU54" s="21">
        <v>6.00536587679753</v>
      </c>
      <c r="BV54" s="21">
        <v>0.47979763801853098</v>
      </c>
      <c r="BW54" s="21">
        <v>18.3376131520108</v>
      </c>
      <c r="BX54" s="21">
        <v>15.815496598448201</v>
      </c>
      <c r="BY54" s="21">
        <v>7.2177385114588199</v>
      </c>
      <c r="BZ54" s="21">
        <v>2.2508010907471698</v>
      </c>
      <c r="CA54" s="21">
        <v>0</v>
      </c>
      <c r="CB54" s="21">
        <v>1.2333960807026501</v>
      </c>
      <c r="CC54" s="21">
        <v>1.36558979669789</v>
      </c>
      <c r="CD54" s="21">
        <v>1.42936854499243</v>
      </c>
      <c r="CE54" s="21">
        <v>3.5117538896519398</v>
      </c>
      <c r="CF54" s="21">
        <v>16.085228969232901</v>
      </c>
      <c r="CG54" s="21">
        <v>5.3655091459573896</v>
      </c>
      <c r="CH54" s="21">
        <v>0.50579854085435905</v>
      </c>
      <c r="CI54" s="21">
        <v>1.57345961284588</v>
      </c>
      <c r="CJ54" s="21">
        <v>1.27256631667647</v>
      </c>
      <c r="CK54" s="21">
        <v>8.1453324017036994</v>
      </c>
      <c r="CL54" s="21">
        <v>6.76643952394409</v>
      </c>
      <c r="CM54" s="21">
        <v>4.1510027061261603</v>
      </c>
      <c r="CN54" s="21">
        <v>0.40958250194872498</v>
      </c>
      <c r="CO54" s="21">
        <v>6.4078979706126598</v>
      </c>
      <c r="CP54" s="21">
        <v>3.2375138499884799</v>
      </c>
      <c r="CQ54" s="21">
        <v>78.2002417804202</v>
      </c>
      <c r="CR54" s="21">
        <v>34.295947198720903</v>
      </c>
      <c r="CS54" s="21">
        <v>74.789495494648506</v>
      </c>
      <c r="CT54" s="21">
        <v>5.3984968628035404</v>
      </c>
      <c r="CU54" s="21">
        <v>2.27698897349185</v>
      </c>
      <c r="CV54" s="21">
        <v>5.9474678117891404</v>
      </c>
      <c r="CW54" s="21">
        <v>5.6148348882791899</v>
      </c>
      <c r="CX54" s="21">
        <v>1.6917433511085</v>
      </c>
      <c r="CY54" s="21">
        <v>11.656571674286299</v>
      </c>
      <c r="CZ54" s="21">
        <v>1.63432191849605</v>
      </c>
      <c r="DA54" s="21">
        <v>0.98383702904646897</v>
      </c>
      <c r="DB54" s="21">
        <v>2.8393288256087899</v>
      </c>
      <c r="DC54" s="21">
        <v>0</v>
      </c>
      <c r="DD54" s="22">
        <v>4556.6624148135797</v>
      </c>
      <c r="DE54" s="21">
        <v>2031.49506586402</v>
      </c>
      <c r="DF54" s="21">
        <v>0.67145605848559697</v>
      </c>
      <c r="DG54" s="21">
        <v>4.0849559030470903</v>
      </c>
      <c r="DH54" s="21">
        <v>0</v>
      </c>
      <c r="DI54" s="21">
        <v>0</v>
      </c>
      <c r="DJ54" s="22">
        <v>2036.25147782556</v>
      </c>
      <c r="DK54" s="21">
        <v>4.4929023128537802</v>
      </c>
      <c r="DL54" s="21">
        <v>0</v>
      </c>
      <c r="DM54" s="21">
        <v>2.6255446384100001</v>
      </c>
      <c r="DN54" s="22">
        <v>7.11844695126379</v>
      </c>
      <c r="DO54" s="21">
        <v>1561.33293135243</v>
      </c>
      <c r="DP54" s="21">
        <v>72.930303801247604</v>
      </c>
      <c r="DQ54" s="22">
        <v>1634.2632351536799</v>
      </c>
      <c r="DR54" s="22">
        <v>3677.6331599304999</v>
      </c>
      <c r="DS54" s="22">
        <v>8234.2955747440792</v>
      </c>
    </row>
    <row r="55" spans="1:123" ht="11.25">
      <c r="A55" s="24">
        <v>2009</v>
      </c>
      <c r="B55" s="24" t="s">
        <v>156</v>
      </c>
      <c r="C55" s="23" t="s">
        <v>155</v>
      </c>
      <c r="D55" s="21">
        <v>1.01113125335319</v>
      </c>
      <c r="E55" s="21">
        <v>7.7955118868922396E-2</v>
      </c>
      <c r="F55" s="21">
        <v>0.174757159105393</v>
      </c>
      <c r="G55" s="21">
        <v>0.623733343276487</v>
      </c>
      <c r="H55" s="21">
        <v>1.23409268068818</v>
      </c>
      <c r="I55" s="21">
        <v>1.9831578771190499</v>
      </c>
      <c r="J55" s="21">
        <v>0</v>
      </c>
      <c r="K55" s="21">
        <v>1.37358486808481</v>
      </c>
      <c r="L55" s="21">
        <v>66.491231976024906</v>
      </c>
      <c r="M55" s="21">
        <v>1.9605557820906601</v>
      </c>
      <c r="N55" s="21">
        <v>3.6514301998452998</v>
      </c>
      <c r="O55" s="21">
        <v>1.12689391895166</v>
      </c>
      <c r="P55" s="21">
        <v>0.25557369581800699</v>
      </c>
      <c r="Q55" s="21">
        <v>2.57992862130898</v>
      </c>
      <c r="R55" s="21">
        <v>1.3944175178960201</v>
      </c>
      <c r="S55" s="21">
        <v>0.37816606975186101</v>
      </c>
      <c r="T55" s="21">
        <v>7.5077151580551096</v>
      </c>
      <c r="U55" s="21">
        <v>0.24895925315776199</v>
      </c>
      <c r="V55" s="21">
        <v>0.32533552896994899</v>
      </c>
      <c r="W55" s="21">
        <v>0</v>
      </c>
      <c r="X55" s="21">
        <v>1.2475634097613499</v>
      </c>
      <c r="Y55" s="21">
        <v>0.64106800021613597</v>
      </c>
      <c r="Z55" s="21">
        <v>8.1579576683185995E-2</v>
      </c>
      <c r="AA55" s="21">
        <v>2.48112555379018</v>
      </c>
      <c r="AB55" s="21">
        <v>9.9606264244431095</v>
      </c>
      <c r="AC55" s="21">
        <v>0.47972902890359598</v>
      </c>
      <c r="AD55" s="21">
        <v>1.60318151172186</v>
      </c>
      <c r="AE55" s="21">
        <v>6.8517785467643394E-2</v>
      </c>
      <c r="AF55" s="21">
        <v>9.2211810306262396E-2</v>
      </c>
      <c r="AG55" s="21">
        <v>0.56368680439488805</v>
      </c>
      <c r="AH55" s="21">
        <v>1.6007747675038799</v>
      </c>
      <c r="AI55" s="21">
        <v>1.0548175710368</v>
      </c>
      <c r="AJ55" s="21">
        <v>1.9012478463396101</v>
      </c>
      <c r="AK55" s="21">
        <v>3.30737015913361</v>
      </c>
      <c r="AL55" s="21">
        <v>3.89544577656075</v>
      </c>
      <c r="AM55" s="21">
        <v>0.64660383414748401</v>
      </c>
      <c r="AN55" s="21">
        <v>0.32109645466710202</v>
      </c>
      <c r="AO55" s="21">
        <v>9.7155127177168001</v>
      </c>
      <c r="AP55" s="21">
        <v>1.6654517142590399</v>
      </c>
      <c r="AQ55" s="21">
        <v>1.0754809306019799</v>
      </c>
      <c r="AR55" s="21">
        <v>5.4770487485372801</v>
      </c>
      <c r="AS55" s="21">
        <v>0.247066266610104</v>
      </c>
      <c r="AT55" s="21">
        <v>4.7454005668553103</v>
      </c>
      <c r="AU55" s="21">
        <v>0.36128574038445999</v>
      </c>
      <c r="AV55" s="21">
        <v>0.65433880605581496</v>
      </c>
      <c r="AW55" s="21">
        <v>2.5303285735191001</v>
      </c>
      <c r="AX55" s="21">
        <v>353.49255394536402</v>
      </c>
      <c r="AY55" s="21">
        <v>26.069687276429601</v>
      </c>
      <c r="AZ55" s="21">
        <v>0.87988360741429095</v>
      </c>
      <c r="BA55" s="21">
        <v>0.59918858712302203</v>
      </c>
      <c r="BB55" s="21">
        <v>1.2514868597046E-3</v>
      </c>
      <c r="BC55" s="21">
        <v>3.36548272832104</v>
      </c>
      <c r="BD55" s="21">
        <v>0.74906637289330202</v>
      </c>
      <c r="BE55" s="21">
        <v>1.4317848797544299</v>
      </c>
      <c r="BF55" s="21">
        <v>1.2697214693023999</v>
      </c>
      <c r="BG55" s="21">
        <v>3.26144045217753</v>
      </c>
      <c r="BH55" s="21">
        <v>5.1091392684175698</v>
      </c>
      <c r="BI55" s="21">
        <v>1.15096265802681</v>
      </c>
      <c r="BJ55" s="21">
        <v>1.18109042718556</v>
      </c>
      <c r="BK55" s="21">
        <v>0.114162586947955</v>
      </c>
      <c r="BL55" s="21">
        <v>0.352800663673141</v>
      </c>
      <c r="BM55" s="21">
        <v>0.51361433794718903</v>
      </c>
      <c r="BN55" s="21">
        <v>0.32678080385525499</v>
      </c>
      <c r="BO55" s="21">
        <v>1.6626619923064001</v>
      </c>
      <c r="BP55" s="21">
        <v>1.6939675982698901</v>
      </c>
      <c r="BQ55" s="21">
        <v>0.29551247121653001</v>
      </c>
      <c r="BR55" s="21">
        <v>7.7330230857423299E-2</v>
      </c>
      <c r="BS55" s="21">
        <v>1.6843905276239E-2</v>
      </c>
      <c r="BT55" s="21">
        <v>0.89121659113540896</v>
      </c>
      <c r="BU55" s="21">
        <v>0.33736458910978001</v>
      </c>
      <c r="BV55" s="21">
        <v>2.7714633934501201E-2</v>
      </c>
      <c r="BW55" s="21">
        <v>1.7279390899107201</v>
      </c>
      <c r="BX55" s="21">
        <v>1.46991873851042</v>
      </c>
      <c r="BY55" s="21">
        <v>0.60489339265765296</v>
      </c>
      <c r="BZ55" s="21">
        <v>0.13001340312055501</v>
      </c>
      <c r="CA55" s="21">
        <v>0</v>
      </c>
      <c r="CB55" s="21">
        <v>7.1984981951156796E-2</v>
      </c>
      <c r="CC55" s="21">
        <v>0.15371302019151201</v>
      </c>
      <c r="CD55" s="21">
        <v>0.133819373264641</v>
      </c>
      <c r="CE55" s="21">
        <v>0.211876045586957</v>
      </c>
      <c r="CF55" s="21">
        <v>1.4363987754513099</v>
      </c>
      <c r="CG55" s="21">
        <v>0.58519254908172202</v>
      </c>
      <c r="CH55" s="21">
        <v>4.6600668889672403E-2</v>
      </c>
      <c r="CI55" s="21">
        <v>8.9137994354545405E-2</v>
      </c>
      <c r="CJ55" s="21">
        <v>0.14670662598769499</v>
      </c>
      <c r="CK55" s="21">
        <v>0.88434445883283597</v>
      </c>
      <c r="CL55" s="21">
        <v>0.26026567129370698</v>
      </c>
      <c r="CM55" s="21">
        <v>0.37319976195233501</v>
      </c>
      <c r="CN55" s="21">
        <v>2.4725438200802401E-2</v>
      </c>
      <c r="CO55" s="21">
        <v>0.55506350780632596</v>
      </c>
      <c r="CP55" s="21">
        <v>0.11224874741669801</v>
      </c>
      <c r="CQ55" s="21">
        <v>13.1692035458069</v>
      </c>
      <c r="CR55" s="21">
        <v>8.2903224837251699</v>
      </c>
      <c r="CS55" s="21">
        <v>14.5441019311525</v>
      </c>
      <c r="CT55" s="21">
        <v>1.07476916538411</v>
      </c>
      <c r="CU55" s="21">
        <v>0.413918631682899</v>
      </c>
      <c r="CV55" s="21">
        <v>1.17965526723148</v>
      </c>
      <c r="CW55" s="21">
        <v>1.1781694795379201</v>
      </c>
      <c r="CX55" s="21">
        <v>0.15449800246345799</v>
      </c>
      <c r="CY55" s="21">
        <v>2.40175507217308</v>
      </c>
      <c r="CZ55" s="21">
        <v>0.160210762814884</v>
      </c>
      <c r="DA55" s="21">
        <v>6.2024995402630602E-2</v>
      </c>
      <c r="DB55" s="21">
        <v>0.27284311118468801</v>
      </c>
      <c r="DC55" s="21">
        <v>0</v>
      </c>
      <c r="DD55" s="22">
        <v>605.60791865880299</v>
      </c>
      <c r="DE55" s="21">
        <v>555.34288207669999</v>
      </c>
      <c r="DF55" s="21">
        <v>1.2905593003951601E-3</v>
      </c>
      <c r="DG55" s="21">
        <v>0.131010915009733</v>
      </c>
      <c r="DH55" s="21">
        <v>0</v>
      </c>
      <c r="DI55" s="21">
        <v>0</v>
      </c>
      <c r="DJ55" s="22">
        <v>555.47518355100999</v>
      </c>
      <c r="DK55" s="21">
        <v>0.297428097486028</v>
      </c>
      <c r="DL55" s="21">
        <v>0</v>
      </c>
      <c r="DM55" s="21">
        <v>1.86170694143753</v>
      </c>
      <c r="DN55" s="22">
        <v>2.1591350389235502</v>
      </c>
      <c r="DO55" s="21">
        <v>400.09809343064001</v>
      </c>
      <c r="DP55" s="21">
        <v>4.3875868527055504</v>
      </c>
      <c r="DQ55" s="22">
        <v>404.485680283345</v>
      </c>
      <c r="DR55" s="22">
        <v>962.11999887327897</v>
      </c>
      <c r="DS55" s="22">
        <v>1567.72791753208</v>
      </c>
    </row>
    <row r="56" spans="1:123" ht="15.95" customHeight="1">
      <c r="A56" s="30">
        <v>2009</v>
      </c>
      <c r="B56" s="30" t="s">
        <v>154</v>
      </c>
      <c r="C56" s="29" t="s">
        <v>153</v>
      </c>
      <c r="D56" s="27">
        <v>24.065375599142801</v>
      </c>
      <c r="E56" s="27">
        <v>1.1727901669248599E-3</v>
      </c>
      <c r="F56" s="27">
        <v>0.111272972793676</v>
      </c>
      <c r="G56" s="27">
        <v>1.00834833542951</v>
      </c>
      <c r="H56" s="27">
        <v>1.01907626756815</v>
      </c>
      <c r="I56" s="27">
        <v>0.59827433964266197</v>
      </c>
      <c r="J56" s="27">
        <v>0</v>
      </c>
      <c r="K56" s="27">
        <v>0.50928637044620495</v>
      </c>
      <c r="L56" s="27">
        <v>8.5581537251196504</v>
      </c>
      <c r="M56" s="27">
        <v>1.12837242201</v>
      </c>
      <c r="N56" s="27">
        <v>2.1819129922570601</v>
      </c>
      <c r="O56" s="27">
        <v>1.0578605543995701</v>
      </c>
      <c r="P56" s="27">
        <v>0.108354692512679</v>
      </c>
      <c r="Q56" s="27">
        <v>1.4857958000087701</v>
      </c>
      <c r="R56" s="27">
        <v>1.1568019074134599</v>
      </c>
      <c r="S56" s="27">
        <v>0.34428451741508098</v>
      </c>
      <c r="T56" s="27">
        <v>14.9996055690223</v>
      </c>
      <c r="U56" s="27">
        <v>0.22484104107851199</v>
      </c>
      <c r="V56" s="27">
        <v>0.54035328748253197</v>
      </c>
      <c r="W56" s="27">
        <v>0</v>
      </c>
      <c r="X56" s="27">
        <v>0.98702993023059304</v>
      </c>
      <c r="Y56" s="27">
        <v>0.49551083169001398</v>
      </c>
      <c r="Z56" s="27">
        <v>0.113349298650153</v>
      </c>
      <c r="AA56" s="27">
        <v>0.858009002999788</v>
      </c>
      <c r="AB56" s="27">
        <v>4.4156897478971198</v>
      </c>
      <c r="AC56" s="27">
        <v>0.31619289946931101</v>
      </c>
      <c r="AD56" s="27">
        <v>8.1459081308857293</v>
      </c>
      <c r="AE56" s="27">
        <v>5.3140943989472798E-2</v>
      </c>
      <c r="AF56" s="27">
        <v>0.186725257795199</v>
      </c>
      <c r="AG56" s="27">
        <v>0.28740081024479303</v>
      </c>
      <c r="AH56" s="27">
        <v>0.72935088473042897</v>
      </c>
      <c r="AI56" s="27">
        <v>0.55555999776932197</v>
      </c>
      <c r="AJ56" s="27">
        <v>0.73433796782720895</v>
      </c>
      <c r="AK56" s="27">
        <v>0.55423116074504297</v>
      </c>
      <c r="AL56" s="27">
        <v>0.72579993305277901</v>
      </c>
      <c r="AM56" s="27">
        <v>0.26659572496634798</v>
      </c>
      <c r="AN56" s="27">
        <v>7.7615976625882196E-2</v>
      </c>
      <c r="AO56" s="27">
        <v>2.0904853384902</v>
      </c>
      <c r="AP56" s="27">
        <v>1.09839146665481</v>
      </c>
      <c r="AQ56" s="27">
        <v>0.46795500333127399</v>
      </c>
      <c r="AR56" s="27">
        <v>1.50945759643934</v>
      </c>
      <c r="AS56" s="27">
        <v>0.10534083207985299</v>
      </c>
      <c r="AT56" s="27">
        <v>1.7522820722966701</v>
      </c>
      <c r="AU56" s="27">
        <v>0.86880925725692304</v>
      </c>
      <c r="AV56" s="27">
        <v>0.57174546167262597</v>
      </c>
      <c r="AW56" s="27">
        <v>0.70865706695808495</v>
      </c>
      <c r="AX56" s="27">
        <v>26.313343324681998</v>
      </c>
      <c r="AY56" s="27">
        <v>1.6226952159455901</v>
      </c>
      <c r="AZ56" s="27">
        <v>129.763827731589</v>
      </c>
      <c r="BA56" s="27">
        <v>26.275756205042001</v>
      </c>
      <c r="BB56" s="27">
        <v>1.4014461047822899</v>
      </c>
      <c r="BC56" s="27">
        <v>3.92859526189747</v>
      </c>
      <c r="BD56" s="27">
        <v>0.55569300385535403</v>
      </c>
      <c r="BE56" s="27">
        <v>0.57795200611212505</v>
      </c>
      <c r="BF56" s="27">
        <v>1.07219712663015</v>
      </c>
      <c r="BG56" s="27">
        <v>1.27175930176268</v>
      </c>
      <c r="BH56" s="27">
        <v>2.9595612330245902</v>
      </c>
      <c r="BI56" s="27">
        <v>0.44924328716062301</v>
      </c>
      <c r="BJ56" s="27">
        <v>1.5602576121716001</v>
      </c>
      <c r="BK56" s="27">
        <v>0.220355035453912</v>
      </c>
      <c r="BL56" s="27">
        <v>0.613290990449463</v>
      </c>
      <c r="BM56" s="27">
        <v>0.70462941732248197</v>
      </c>
      <c r="BN56" s="27">
        <v>0.674655704805873</v>
      </c>
      <c r="BO56" s="27">
        <v>1.9972043736335301</v>
      </c>
      <c r="BP56" s="27">
        <v>1.41603983852799</v>
      </c>
      <c r="BQ56" s="27">
        <v>0.11887564412542399</v>
      </c>
      <c r="BR56" s="27">
        <v>0.52678242130361297</v>
      </c>
      <c r="BS56" s="27">
        <v>0.19941956356766999</v>
      </c>
      <c r="BT56" s="27">
        <v>1.2343740610181499</v>
      </c>
      <c r="BU56" s="27">
        <v>0.40162545674815597</v>
      </c>
      <c r="BV56" s="27">
        <v>3.2323596061929298E-2</v>
      </c>
      <c r="BW56" s="27">
        <v>1.5431148563880199</v>
      </c>
      <c r="BX56" s="27">
        <v>27.0426169053266</v>
      </c>
      <c r="BY56" s="27">
        <v>0.85730108721956599</v>
      </c>
      <c r="BZ56" s="27">
        <v>0.67540144573745597</v>
      </c>
      <c r="CA56" s="27">
        <v>0</v>
      </c>
      <c r="CB56" s="27">
        <v>0.22590519981475299</v>
      </c>
      <c r="CC56" s="27">
        <v>0.42574573931201398</v>
      </c>
      <c r="CD56" s="27">
        <v>0.333891673082297</v>
      </c>
      <c r="CE56" s="27">
        <v>0.40940393472939102</v>
      </c>
      <c r="CF56" s="27">
        <v>0.24828612085750601</v>
      </c>
      <c r="CG56" s="27">
        <v>1.7080314506790799</v>
      </c>
      <c r="CH56" s="27">
        <v>0.21219214889747301</v>
      </c>
      <c r="CI56" s="27">
        <v>0.13202813235400901</v>
      </c>
      <c r="CJ56" s="27">
        <v>0.62295048618157201</v>
      </c>
      <c r="CK56" s="27">
        <v>1.3537362307816601</v>
      </c>
      <c r="CL56" s="27">
        <v>0.70306235877740697</v>
      </c>
      <c r="CM56" s="27">
        <v>1.0819270892853301</v>
      </c>
      <c r="CN56" s="27">
        <v>6.0747433329963497E-2</v>
      </c>
      <c r="CO56" s="27">
        <v>3.01255064892056</v>
      </c>
      <c r="CP56" s="27">
        <v>0.32542846614314802</v>
      </c>
      <c r="CQ56" s="27">
        <v>30.849531131685399</v>
      </c>
      <c r="CR56" s="27">
        <v>17.754527191572599</v>
      </c>
      <c r="CS56" s="27">
        <v>39.2035681863496</v>
      </c>
      <c r="CT56" s="27">
        <v>2.4310913953875199</v>
      </c>
      <c r="CU56" s="27">
        <v>1.11901402394108</v>
      </c>
      <c r="CV56" s="27">
        <v>0.20941448624679501</v>
      </c>
      <c r="CW56" s="27">
        <v>2.6911628537048</v>
      </c>
      <c r="CX56" s="27">
        <v>0.92720318319373596</v>
      </c>
      <c r="CY56" s="27">
        <v>5.0762522579905296</v>
      </c>
      <c r="CZ56" s="27">
        <v>1.06502514868716</v>
      </c>
      <c r="DA56" s="27">
        <v>0.10922071080930899</v>
      </c>
      <c r="DB56" s="27">
        <v>2.0268644305025201</v>
      </c>
      <c r="DC56" s="27">
        <v>0</v>
      </c>
      <c r="DD56" s="28">
        <v>438.10381570422101</v>
      </c>
      <c r="DE56" s="27">
        <v>966.24140839172003</v>
      </c>
      <c r="DF56" s="27">
        <v>3.24057495588877E-4</v>
      </c>
      <c r="DG56" s="27">
        <v>0.25963724921064901</v>
      </c>
      <c r="DH56" s="27">
        <v>0</v>
      </c>
      <c r="DI56" s="27">
        <v>0</v>
      </c>
      <c r="DJ56" s="28">
        <v>966.50136969842595</v>
      </c>
      <c r="DK56" s="27">
        <v>1.2240268774790299</v>
      </c>
      <c r="DL56" s="27">
        <v>0</v>
      </c>
      <c r="DM56" s="27">
        <v>-1.63322997569102</v>
      </c>
      <c r="DN56" s="28">
        <v>-0.40920309821198603</v>
      </c>
      <c r="DO56" s="27">
        <v>2.4361166339017699</v>
      </c>
      <c r="DP56" s="27">
        <v>1.2247427660057999</v>
      </c>
      <c r="DQ56" s="28">
        <v>3.6608593999075598</v>
      </c>
      <c r="DR56" s="28">
        <v>969.75302600012196</v>
      </c>
      <c r="DS56" s="28">
        <v>1407.85684170434</v>
      </c>
    </row>
    <row r="57" spans="1:123" ht="11.25">
      <c r="A57" s="24">
        <v>2009</v>
      </c>
      <c r="B57" s="24" t="s">
        <v>152</v>
      </c>
      <c r="C57" s="23" t="s">
        <v>151</v>
      </c>
      <c r="D57" s="21">
        <v>1.0902313774022301</v>
      </c>
      <c r="E57" s="21">
        <v>6.9116831519347496E-3</v>
      </c>
      <c r="F57" s="21">
        <v>7.99361287606659E-2</v>
      </c>
      <c r="G57" s="21">
        <v>1.8177763159294301E-3</v>
      </c>
      <c r="H57" s="21">
        <v>0.70095477885387403</v>
      </c>
      <c r="I57" s="21">
        <v>0.41318079790742801</v>
      </c>
      <c r="J57" s="21">
        <v>0</v>
      </c>
      <c r="K57" s="21">
        <v>0.23493808417370399</v>
      </c>
      <c r="L57" s="21">
        <v>3.7138134716028799</v>
      </c>
      <c r="M57" s="21">
        <v>2.4878011655194001</v>
      </c>
      <c r="N57" s="21">
        <v>1.6129016628494</v>
      </c>
      <c r="O57" s="21">
        <v>0.55307917978832899</v>
      </c>
      <c r="P57" s="21">
        <v>6.3513311632441893E-2</v>
      </c>
      <c r="Q57" s="21">
        <v>1.0820060185923499</v>
      </c>
      <c r="R57" s="21">
        <v>0.92703664036089595</v>
      </c>
      <c r="S57" s="21">
        <v>0.38018113395129699</v>
      </c>
      <c r="T57" s="21">
        <v>2.3207064404023998</v>
      </c>
      <c r="U57" s="21">
        <v>7.6636595061890397E-2</v>
      </c>
      <c r="V57" s="21">
        <v>0.265857192298107</v>
      </c>
      <c r="W57" s="21">
        <v>0</v>
      </c>
      <c r="X57" s="21">
        <v>0.56593059372274201</v>
      </c>
      <c r="Y57" s="21">
        <v>4.0254848900101203</v>
      </c>
      <c r="Z57" s="21">
        <v>7.8339081425209997E-2</v>
      </c>
      <c r="AA57" s="21">
        <v>0.77719522513364303</v>
      </c>
      <c r="AB57" s="21">
        <v>2.6031496035319202</v>
      </c>
      <c r="AC57" s="21">
        <v>0.189053903399791</v>
      </c>
      <c r="AD57" s="21">
        <v>0.48585482288445703</v>
      </c>
      <c r="AE57" s="21">
        <v>2.9183260093731799E-2</v>
      </c>
      <c r="AF57" s="21">
        <v>5.0846936725511702E-2</v>
      </c>
      <c r="AG57" s="21">
        <v>0.122219340870271</v>
      </c>
      <c r="AH57" s="21">
        <v>0.40989070290851998</v>
      </c>
      <c r="AI57" s="21">
        <v>0.59133198587674596</v>
      </c>
      <c r="AJ57" s="21">
        <v>0.65416259329605497</v>
      </c>
      <c r="AK57" s="21">
        <v>0.65004815842308095</v>
      </c>
      <c r="AL57" s="21">
        <v>1.0271193484490799</v>
      </c>
      <c r="AM57" s="21">
        <v>4.4660568037647401</v>
      </c>
      <c r="AN57" s="21">
        <v>0.76784496307990802</v>
      </c>
      <c r="AO57" s="21">
        <v>0.36682755790245303</v>
      </c>
      <c r="AP57" s="21">
        <v>0.43639548850475901</v>
      </c>
      <c r="AQ57" s="21">
        <v>0.14468807646274501</v>
      </c>
      <c r="AR57" s="21">
        <v>0.938758809566833</v>
      </c>
      <c r="AS57" s="21">
        <v>5.9499749419561501E-2</v>
      </c>
      <c r="AT57" s="21">
        <v>1.42236372996389</v>
      </c>
      <c r="AU57" s="21">
        <v>0.46112697636493399</v>
      </c>
      <c r="AV57" s="21">
        <v>0.157870845608965</v>
      </c>
      <c r="AW57" s="21">
        <v>0.89381332047875495</v>
      </c>
      <c r="AX57" s="21">
        <v>4.8536590651821596</v>
      </c>
      <c r="AY57" s="21">
        <v>0.12159888491658</v>
      </c>
      <c r="AZ57" s="21">
        <v>22.3274416795593</v>
      </c>
      <c r="BA57" s="21">
        <v>203.25243539139299</v>
      </c>
      <c r="BB57" s="21">
        <v>1.80052898029946</v>
      </c>
      <c r="BC57" s="21">
        <v>9.81994800426334</v>
      </c>
      <c r="BD57" s="21">
        <v>3.76139353534708</v>
      </c>
      <c r="BE57" s="21">
        <v>2.4016387700014201</v>
      </c>
      <c r="BF57" s="21">
        <v>3.2518793047063501</v>
      </c>
      <c r="BG57" s="21">
        <v>7.1095664040550801</v>
      </c>
      <c r="BH57" s="21">
        <v>5.8458235712541402</v>
      </c>
      <c r="BI57" s="21">
        <v>0.96461186456292403</v>
      </c>
      <c r="BJ57" s="21">
        <v>2.4495627343334498</v>
      </c>
      <c r="BK57" s="21">
        <v>1.0243275269231</v>
      </c>
      <c r="BL57" s="21">
        <v>2.5300255522991</v>
      </c>
      <c r="BM57" s="21">
        <v>1.2736049880954401</v>
      </c>
      <c r="BN57" s="21">
        <v>1.3638955514614499</v>
      </c>
      <c r="BO57" s="21">
        <v>4.9716936722353404</v>
      </c>
      <c r="BP57" s="21">
        <v>5.3218384714953801</v>
      </c>
      <c r="BQ57" s="21">
        <v>0.107708008491675</v>
      </c>
      <c r="BR57" s="21">
        <v>0.58282507661261995</v>
      </c>
      <c r="BS57" s="21">
        <v>9.2905981042165103E-2</v>
      </c>
      <c r="BT57" s="21">
        <v>2.90104297247892</v>
      </c>
      <c r="BU57" s="21">
        <v>0.75467621744445101</v>
      </c>
      <c r="BV57" s="21">
        <v>4.1763164391194603E-2</v>
      </c>
      <c r="BW57" s="21">
        <v>2.81992062409511</v>
      </c>
      <c r="BX57" s="21">
        <v>1.9704613609969499</v>
      </c>
      <c r="BY57" s="21">
        <v>1.67287444176598</v>
      </c>
      <c r="BZ57" s="21">
        <v>0.99569614827972797</v>
      </c>
      <c r="CA57" s="21">
        <v>0</v>
      </c>
      <c r="CB57" s="21">
        <v>0.73716296167170203</v>
      </c>
      <c r="CC57" s="21">
        <v>0.512368869664376</v>
      </c>
      <c r="CD57" s="21">
        <v>0.58742246130588005</v>
      </c>
      <c r="CE57" s="21">
        <v>0.63529903525508802</v>
      </c>
      <c r="CF57" s="21">
        <v>3.0415933951584799</v>
      </c>
      <c r="CG57" s="21">
        <v>1.83278799734677</v>
      </c>
      <c r="CH57" s="21">
        <v>0.52487379589226102</v>
      </c>
      <c r="CI57" s="21">
        <v>0.240841989738901</v>
      </c>
      <c r="CJ57" s="21">
        <v>0.48534877446323699</v>
      </c>
      <c r="CK57" s="21">
        <v>2.7369387186548702</v>
      </c>
      <c r="CL57" s="21">
        <v>0.94906624906062098</v>
      </c>
      <c r="CM57" s="21">
        <v>0.84507053547217204</v>
      </c>
      <c r="CN57" s="21">
        <v>4.4167188347667197E-2</v>
      </c>
      <c r="CO57" s="21">
        <v>15.7665141206079</v>
      </c>
      <c r="CP57" s="21">
        <v>0.63080202080992798</v>
      </c>
      <c r="CQ57" s="21">
        <v>107.801308580163</v>
      </c>
      <c r="CR57" s="21">
        <v>3.80060025016842</v>
      </c>
      <c r="CS57" s="21">
        <v>23.228494539876898</v>
      </c>
      <c r="CT57" s="21">
        <v>3.0914055097234301</v>
      </c>
      <c r="CU57" s="21">
        <v>0.20077175576130599</v>
      </c>
      <c r="CV57" s="21">
        <v>0.478739903169832</v>
      </c>
      <c r="CW57" s="21">
        <v>0.34897712906372302</v>
      </c>
      <c r="CX57" s="21">
        <v>1.0142933762081401</v>
      </c>
      <c r="CY57" s="21">
        <v>1.5814289787815401</v>
      </c>
      <c r="CZ57" s="21">
        <v>0.80099290813941704</v>
      </c>
      <c r="DA57" s="21">
        <v>0.182349439989446</v>
      </c>
      <c r="DB57" s="21">
        <v>5.2389496409816996</v>
      </c>
      <c r="DC57" s="21">
        <v>0</v>
      </c>
      <c r="DD57" s="22">
        <v>512.11047827995299</v>
      </c>
      <c r="DE57" s="21">
        <v>14.3219123386215</v>
      </c>
      <c r="DF57" s="21">
        <v>2.8428407475790001E-3</v>
      </c>
      <c r="DG57" s="21">
        <v>0.13835657272191601</v>
      </c>
      <c r="DH57" s="21">
        <v>0</v>
      </c>
      <c r="DI57" s="21">
        <v>389.44388666442597</v>
      </c>
      <c r="DJ57" s="22">
        <v>403.90699841651701</v>
      </c>
      <c r="DK57" s="21">
        <v>1.9772766165965301</v>
      </c>
      <c r="DL57" s="21">
        <v>0</v>
      </c>
      <c r="DM57" s="21">
        <v>-6.9292415117895798</v>
      </c>
      <c r="DN57" s="22">
        <v>-4.9519648951930497</v>
      </c>
      <c r="DO57" s="21">
        <v>264.310352024503</v>
      </c>
      <c r="DP57" s="21">
        <v>225.56217165129101</v>
      </c>
      <c r="DQ57" s="22">
        <v>489.87252367579401</v>
      </c>
      <c r="DR57" s="22">
        <v>888.82755719711804</v>
      </c>
      <c r="DS57" s="22">
        <v>1400.9380354770699</v>
      </c>
    </row>
    <row r="58" spans="1:123" ht="11.25">
      <c r="A58" s="24">
        <v>2009</v>
      </c>
      <c r="B58" s="24" t="s">
        <v>150</v>
      </c>
      <c r="C58" s="23" t="s">
        <v>149</v>
      </c>
      <c r="D58" s="21">
        <v>0</v>
      </c>
      <c r="E58" s="21">
        <v>0</v>
      </c>
      <c r="F58" s="21">
        <v>3.5982639480744102E-6</v>
      </c>
      <c r="G58" s="21">
        <v>0</v>
      </c>
      <c r="H58" s="21">
        <v>0</v>
      </c>
      <c r="I58" s="21">
        <v>1.48124486671309E-5</v>
      </c>
      <c r="J58" s="21">
        <v>0</v>
      </c>
      <c r="K58" s="21">
        <v>6.4098664238555398E-6</v>
      </c>
      <c r="L58" s="21">
        <v>8.4147894930230093E-5</v>
      </c>
      <c r="M58" s="21">
        <v>1.90563565820326E-5</v>
      </c>
      <c r="N58" s="21">
        <v>2.1803014699807501E-5</v>
      </c>
      <c r="O58" s="21">
        <v>5.0959338627012696E-6</v>
      </c>
      <c r="P58" s="21">
        <v>1.4347982338854E-6</v>
      </c>
      <c r="Q58" s="21">
        <v>1.7877503701942801E-5</v>
      </c>
      <c r="R58" s="21">
        <v>5.4742222450565501E-5</v>
      </c>
      <c r="S58" s="21">
        <v>7.8968934776719806E-6</v>
      </c>
      <c r="T58" s="21">
        <v>1.8218900003163699E-4</v>
      </c>
      <c r="U58" s="21">
        <v>5.9534106811062702E-6</v>
      </c>
      <c r="V58" s="21">
        <v>1.23975259074766E-5</v>
      </c>
      <c r="W58" s="21">
        <v>0</v>
      </c>
      <c r="X58" s="21">
        <v>1.23163595951426E-5</v>
      </c>
      <c r="Y58" s="21">
        <v>1.8912172589423501E-5</v>
      </c>
      <c r="Z58" s="21">
        <v>4.9946657821640097E-6</v>
      </c>
      <c r="AA58" s="21">
        <v>2.80229162999402E-5</v>
      </c>
      <c r="AB58" s="21">
        <v>6.20801595782009E-2</v>
      </c>
      <c r="AC58" s="21">
        <v>1.7146131205887099E-5</v>
      </c>
      <c r="AD58" s="21">
        <v>1.1453613530405599E-2</v>
      </c>
      <c r="AE58" s="21">
        <v>2.5692703632918002E-6</v>
      </c>
      <c r="AF58" s="21">
        <v>4.9453316006668802E-6</v>
      </c>
      <c r="AG58" s="21">
        <v>6.0875715470816601E-6</v>
      </c>
      <c r="AH58" s="21">
        <v>4.1534823976756804E-6</v>
      </c>
      <c r="AI58" s="21">
        <v>7.8722972247891593E-5</v>
      </c>
      <c r="AJ58" s="21">
        <v>2.1017503016180899E-5</v>
      </c>
      <c r="AK58" s="21">
        <v>1.6781786258639299E-5</v>
      </c>
      <c r="AL58" s="21">
        <v>8.8094521568701796E-6</v>
      </c>
      <c r="AM58" s="21">
        <v>3.9496991588542803E-6</v>
      </c>
      <c r="AN58" s="21">
        <v>1.4901448999877701E-6</v>
      </c>
      <c r="AO58" s="21">
        <v>1.20417157737385E-4</v>
      </c>
      <c r="AP58" s="21">
        <v>1.74147740975636E-4</v>
      </c>
      <c r="AQ58" s="21">
        <v>3.1559969428028602E-5</v>
      </c>
      <c r="AR58" s="21">
        <v>8.8634892207379299E-5</v>
      </c>
      <c r="AS58" s="21">
        <v>4.8022530449109103E-6</v>
      </c>
      <c r="AT58" s="21">
        <v>4.0198378822328099E-4</v>
      </c>
      <c r="AU58" s="21">
        <v>1.5788170022540499E-5</v>
      </c>
      <c r="AV58" s="21">
        <v>4.3902377707794899E-5</v>
      </c>
      <c r="AW58" s="21">
        <v>1.2136869907208101E-4</v>
      </c>
      <c r="AX58" s="21">
        <v>1.7006193799645701E-4</v>
      </c>
      <c r="AY58" s="21">
        <v>3.1747465225080701E-5</v>
      </c>
      <c r="AZ58" s="21">
        <v>3.9968060772519803E-5</v>
      </c>
      <c r="BA58" s="21">
        <v>3.5572168918598501E-5</v>
      </c>
      <c r="BB58" s="21">
        <v>11.7282891637968</v>
      </c>
      <c r="BC58" s="21">
        <v>4.4530824830988502E-4</v>
      </c>
      <c r="BD58" s="21">
        <v>1.5685057582978001E-4</v>
      </c>
      <c r="BE58" s="21">
        <v>2.6962650369458601E-4</v>
      </c>
      <c r="BF58" s="21">
        <v>3.1584363968635001E-4</v>
      </c>
      <c r="BG58" s="21">
        <v>9.4610015006412797E-4</v>
      </c>
      <c r="BH58" s="21">
        <v>1.1765091677793801E-3</v>
      </c>
      <c r="BI58" s="21">
        <v>1.3145754943508101E-4</v>
      </c>
      <c r="BJ58" s="21">
        <v>6.1384653319322897E-4</v>
      </c>
      <c r="BK58" s="21">
        <v>1.69957132278063E-4</v>
      </c>
      <c r="BL58" s="21">
        <v>8.0753700148674897E-4</v>
      </c>
      <c r="BM58" s="21">
        <v>1.07443607730375E-3</v>
      </c>
      <c r="BN58" s="21">
        <v>4.06369517338543E-4</v>
      </c>
      <c r="BO58" s="21">
        <v>3.3956251357930101E-4</v>
      </c>
      <c r="BP58" s="21">
        <v>4.8074722210506298E-4</v>
      </c>
      <c r="BQ58" s="21">
        <v>1.8086810134015501E-5</v>
      </c>
      <c r="BR58" s="21">
        <v>4.1587936108234799E-5</v>
      </c>
      <c r="BS58" s="21">
        <v>6.61772664414087E-2</v>
      </c>
      <c r="BT58" s="21">
        <v>8.8923491857698404E-4</v>
      </c>
      <c r="BU58" s="21">
        <v>1.04361241258729E-3</v>
      </c>
      <c r="BV58" s="21">
        <v>5.4623832913003002E-5</v>
      </c>
      <c r="BW58" s="21">
        <v>2.32186701841314E-3</v>
      </c>
      <c r="BX58" s="21">
        <v>1.7810984136245099E-3</v>
      </c>
      <c r="BY58" s="21">
        <v>4.8059878000347999E-4</v>
      </c>
      <c r="BZ58" s="21">
        <v>3.2044278917882103E-4</v>
      </c>
      <c r="CA58" s="21">
        <v>0</v>
      </c>
      <c r="CB58" s="21">
        <v>1.5152463379030601E-4</v>
      </c>
      <c r="CC58" s="21">
        <v>1.4124996885211201E-4</v>
      </c>
      <c r="CD58" s="21">
        <v>1.17693481115192E-4</v>
      </c>
      <c r="CE58" s="21">
        <v>2.6410304738154499E-4</v>
      </c>
      <c r="CF58" s="21">
        <v>8.4966964083145805E-4</v>
      </c>
      <c r="CG58" s="21">
        <v>7.5959519617403801E-5</v>
      </c>
      <c r="CH58" s="21">
        <v>2.95631498212907E-5</v>
      </c>
      <c r="CI58" s="21">
        <v>5.0042284067568899E-5</v>
      </c>
      <c r="CJ58" s="21">
        <v>1.64955654827542E-5</v>
      </c>
      <c r="CK58" s="21">
        <v>1.29352187116479E-4</v>
      </c>
      <c r="CL58" s="21">
        <v>2.71176950144883E-4</v>
      </c>
      <c r="CM58" s="21">
        <v>3.3266192041158402E-4</v>
      </c>
      <c r="CN58" s="21">
        <v>1.40172541558931E-5</v>
      </c>
      <c r="CO58" s="21">
        <v>1.1945131819084199E-4</v>
      </c>
      <c r="CP58" s="21">
        <v>1.8069647651114499E-4</v>
      </c>
      <c r="CQ58" s="21">
        <v>0.31235258559591</v>
      </c>
      <c r="CR58" s="21">
        <v>1.5219057045139801</v>
      </c>
      <c r="CS58" s="21">
        <v>6.7713072689596796</v>
      </c>
      <c r="CT58" s="21">
        <v>1.4838467464886601E-4</v>
      </c>
      <c r="CU58" s="21">
        <v>0.28507750660172398</v>
      </c>
      <c r="CV58" s="21">
        <v>3.9423702947473801E-5</v>
      </c>
      <c r="CW58" s="21">
        <v>4.7588257800005199E-5</v>
      </c>
      <c r="CX58" s="21">
        <v>4.3100971680456702E-5</v>
      </c>
      <c r="CY58" s="21">
        <v>0.31281546046828201</v>
      </c>
      <c r="CZ58" s="21">
        <v>8.3107039044316705E-5</v>
      </c>
      <c r="DA58" s="21">
        <v>6.0263694749459997E-5</v>
      </c>
      <c r="DB58" s="21">
        <v>1.63443754054292E-4</v>
      </c>
      <c r="DC58" s="21">
        <v>0</v>
      </c>
      <c r="DD58" s="22">
        <v>21.0910202929965</v>
      </c>
      <c r="DE58" s="21">
        <v>3.9851945493477499E-5</v>
      </c>
      <c r="DF58" s="21">
        <v>0</v>
      </c>
      <c r="DG58" s="21">
        <v>0</v>
      </c>
      <c r="DH58" s="21">
        <v>0</v>
      </c>
      <c r="DI58" s="21">
        <v>0</v>
      </c>
      <c r="DJ58" s="22">
        <v>3.9851945493477499E-5</v>
      </c>
      <c r="DK58" s="21">
        <v>1.5938542278605899E-2</v>
      </c>
      <c r="DL58" s="21">
        <v>0</v>
      </c>
      <c r="DM58" s="21">
        <v>1.85755488602554E-6</v>
      </c>
      <c r="DN58" s="22">
        <v>1.5940399833491901E-2</v>
      </c>
      <c r="DO58" s="21">
        <v>2.7280821096243801E-2</v>
      </c>
      <c r="DP58" s="21">
        <v>1.3337230339256099E-2</v>
      </c>
      <c r="DQ58" s="22">
        <v>4.0618051435499902E-2</v>
      </c>
      <c r="DR58" s="22">
        <v>5.65983032144853E-2</v>
      </c>
      <c r="DS58" s="22">
        <v>21.147618596211</v>
      </c>
    </row>
    <row r="59" spans="1:123" ht="11.25">
      <c r="A59" s="24">
        <v>2009</v>
      </c>
      <c r="B59" s="24" t="s">
        <v>148</v>
      </c>
      <c r="C59" s="23" t="s">
        <v>147</v>
      </c>
      <c r="D59" s="21">
        <v>15.2606280521193</v>
      </c>
      <c r="E59" s="21">
        <v>1.51647433441946</v>
      </c>
      <c r="F59" s="21">
        <v>1.06465240809243</v>
      </c>
      <c r="G59" s="21">
        <v>0</v>
      </c>
      <c r="H59" s="21">
        <v>0</v>
      </c>
      <c r="I59" s="21">
        <v>1.34682670588179</v>
      </c>
      <c r="J59" s="21">
        <v>0</v>
      </c>
      <c r="K59" s="21">
        <v>0.86983254191561998</v>
      </c>
      <c r="L59" s="21">
        <v>38.8645293316184</v>
      </c>
      <c r="M59" s="21">
        <v>0</v>
      </c>
      <c r="N59" s="21">
        <v>0</v>
      </c>
      <c r="O59" s="21">
        <v>2.85681632994008E-2</v>
      </c>
      <c r="P59" s="21">
        <v>0.12707930870040299</v>
      </c>
      <c r="Q59" s="21">
        <v>3.79055492685456</v>
      </c>
      <c r="R59" s="21">
        <v>1.1547745413425199</v>
      </c>
      <c r="S59" s="21">
        <v>0.100787068899506</v>
      </c>
      <c r="T59" s="21">
        <v>5.9890385735449998</v>
      </c>
      <c r="U59" s="21">
        <v>0.19461696471134901</v>
      </c>
      <c r="V59" s="21">
        <v>0.43050657941061998</v>
      </c>
      <c r="W59" s="21">
        <v>0</v>
      </c>
      <c r="X59" s="21">
        <v>1.1244285878811999</v>
      </c>
      <c r="Y59" s="21">
        <v>1.22987071143367</v>
      </c>
      <c r="Z59" s="21">
        <v>0.50817708354035196</v>
      </c>
      <c r="AA59" s="21">
        <v>5.7044141432992097</v>
      </c>
      <c r="AB59" s="21">
        <v>3.8072566852367902</v>
      </c>
      <c r="AC59" s="21">
        <v>3.7151820909731299</v>
      </c>
      <c r="AD59" s="21">
        <v>2.08828791672294</v>
      </c>
      <c r="AE59" s="21">
        <v>6.0530583508800098E-2</v>
      </c>
      <c r="AF59" s="21">
        <v>3.2168719650663202E-2</v>
      </c>
      <c r="AG59" s="21">
        <v>0.41145396801011203</v>
      </c>
      <c r="AH59" s="21">
        <v>0.22758118381184</v>
      </c>
      <c r="AI59" s="21">
        <v>0.92853118808729096</v>
      </c>
      <c r="AJ59" s="21">
        <v>1.59616951931669</v>
      </c>
      <c r="AK59" s="21">
        <v>1.8057489039322701</v>
      </c>
      <c r="AL59" s="21">
        <v>0.61194739249885099</v>
      </c>
      <c r="AM59" s="21">
        <v>6.7926064144238907E-2</v>
      </c>
      <c r="AN59" s="21">
        <v>5.5244214674269099E-2</v>
      </c>
      <c r="AO59" s="21">
        <v>5.4058207678814103</v>
      </c>
      <c r="AP59" s="21">
        <v>6.9690152629336602E-2</v>
      </c>
      <c r="AQ59" s="21">
        <v>0.62606960313927296</v>
      </c>
      <c r="AR59" s="21">
        <v>6.41781562279205</v>
      </c>
      <c r="AS59" s="21">
        <v>0.28976220080933801</v>
      </c>
      <c r="AT59" s="21">
        <v>7.5945060944185698</v>
      </c>
      <c r="AU59" s="21">
        <v>4.0640763959731601</v>
      </c>
      <c r="AV59" s="21">
        <v>3.7321424212129402</v>
      </c>
      <c r="AW59" s="21">
        <v>4.5750054326154599</v>
      </c>
      <c r="AX59" s="21">
        <v>19.835660705378999</v>
      </c>
      <c r="AY59" s="21">
        <v>5.7436696160491501</v>
      </c>
      <c r="AZ59" s="21">
        <v>9.1380940899140501</v>
      </c>
      <c r="BA59" s="21">
        <v>21.4086544315875</v>
      </c>
      <c r="BB59" s="21">
        <v>8.6599798877908807E-3</v>
      </c>
      <c r="BC59" s="21">
        <v>499.72748039113299</v>
      </c>
      <c r="BD59" s="21">
        <v>41.991261924497799</v>
      </c>
      <c r="BE59" s="21">
        <v>128.47800543195399</v>
      </c>
      <c r="BF59" s="21">
        <v>9.5849611769607996</v>
      </c>
      <c r="BG59" s="21">
        <v>26.2230939146304</v>
      </c>
      <c r="BH59" s="21">
        <v>188.34157696941901</v>
      </c>
      <c r="BI59" s="21">
        <v>1.44964855686164</v>
      </c>
      <c r="BJ59" s="21">
        <v>10.724922924466201</v>
      </c>
      <c r="BK59" s="21">
        <v>4.4851217345346202</v>
      </c>
      <c r="BL59" s="21">
        <v>9.5762485743362795</v>
      </c>
      <c r="BM59" s="21">
        <v>6.1479138181548096</v>
      </c>
      <c r="BN59" s="21">
        <v>6.8241677908277198</v>
      </c>
      <c r="BO59" s="21">
        <v>11.47597851415</v>
      </c>
      <c r="BP59" s="21">
        <v>14.2488225852601</v>
      </c>
      <c r="BQ59" s="21">
        <v>1.4169244318105501</v>
      </c>
      <c r="BR59" s="21">
        <v>0.913244371523247</v>
      </c>
      <c r="BS59" s="21">
        <v>0.16409348230909099</v>
      </c>
      <c r="BT59" s="21">
        <v>10.4068388280833</v>
      </c>
      <c r="BU59" s="21">
        <v>3.1259750915563802</v>
      </c>
      <c r="BV59" s="21">
        <v>0.18612600450912201</v>
      </c>
      <c r="BW59" s="21">
        <v>19.061980872078301</v>
      </c>
      <c r="BX59" s="21">
        <v>85.1925280753469</v>
      </c>
      <c r="BY59" s="21">
        <v>1.58485315376436</v>
      </c>
      <c r="BZ59" s="21">
        <v>250.173942797873</v>
      </c>
      <c r="CA59" s="21">
        <v>0</v>
      </c>
      <c r="CB59" s="21">
        <v>3.2168354722494499</v>
      </c>
      <c r="CC59" s="21">
        <v>6.72917010831027</v>
      </c>
      <c r="CD59" s="21">
        <v>5.9046621364727896</v>
      </c>
      <c r="CE59" s="21">
        <v>5.6001288080591101</v>
      </c>
      <c r="CF59" s="21">
        <v>16.3501427271664</v>
      </c>
      <c r="CG59" s="21">
        <v>3.21478765711672</v>
      </c>
      <c r="CH59" s="21">
        <v>0.71343391077589302</v>
      </c>
      <c r="CI59" s="21">
        <v>0.83317109309398796</v>
      </c>
      <c r="CJ59" s="21">
        <v>0.757981615258011</v>
      </c>
      <c r="CK59" s="21">
        <v>4.4722999654479798</v>
      </c>
      <c r="CL59" s="21">
        <v>3.9108545632419198</v>
      </c>
      <c r="CM59" s="21">
        <v>10.805006121764199</v>
      </c>
      <c r="CN59" s="21">
        <v>0.26162941601997303</v>
      </c>
      <c r="CO59" s="21">
        <v>6.1065234021570802</v>
      </c>
      <c r="CP59" s="21">
        <v>3.4016008092261099</v>
      </c>
      <c r="CQ59" s="21">
        <v>200.34287333663599</v>
      </c>
      <c r="CR59" s="21">
        <v>15.7659941359841</v>
      </c>
      <c r="CS59" s="21">
        <v>29.121486050294699</v>
      </c>
      <c r="CT59" s="21">
        <v>2.7086275922259899</v>
      </c>
      <c r="CU59" s="21">
        <v>1.11287684733487</v>
      </c>
      <c r="CV59" s="21">
        <v>5.1710346417526898</v>
      </c>
      <c r="CW59" s="21">
        <v>5.2331610848775396</v>
      </c>
      <c r="CX59" s="21">
        <v>1.2795540749260199</v>
      </c>
      <c r="CY59" s="21">
        <v>14.149920717747801</v>
      </c>
      <c r="CZ59" s="21">
        <v>2.6414305238667302</v>
      </c>
      <c r="DA59" s="21">
        <v>0.52951112774782405</v>
      </c>
      <c r="DB59" s="21">
        <v>5.4018275206199</v>
      </c>
      <c r="DC59" s="21">
        <v>0</v>
      </c>
      <c r="DD59" s="22">
        <v>1870.86565284824</v>
      </c>
      <c r="DE59" s="21">
        <v>21.3586825191725</v>
      </c>
      <c r="DF59" s="21">
        <v>4.9714115922120897E-2</v>
      </c>
      <c r="DG59" s="21">
        <v>1.8487767672108999</v>
      </c>
      <c r="DH59" s="21">
        <v>1.4326948898154101E-2</v>
      </c>
      <c r="DI59" s="21">
        <v>6.6542696493388995E-2</v>
      </c>
      <c r="DJ59" s="22">
        <v>23.338043047696999</v>
      </c>
      <c r="DK59" s="21">
        <v>5689.1372230421202</v>
      </c>
      <c r="DL59" s="21">
        <v>6.9129373948115897E-3</v>
      </c>
      <c r="DM59" s="21">
        <v>-173.433164096925</v>
      </c>
      <c r="DN59" s="22">
        <v>5515.7109718825895</v>
      </c>
      <c r="DO59" s="21">
        <v>656.33683109336005</v>
      </c>
      <c r="DP59" s="21">
        <v>86.659024498825204</v>
      </c>
      <c r="DQ59" s="22">
        <v>742.99585559218497</v>
      </c>
      <c r="DR59" s="22">
        <v>6282.0448705224699</v>
      </c>
      <c r="DS59" s="22">
        <v>8152.9105233707096</v>
      </c>
    </row>
    <row r="60" spans="1:123" ht="15.95" customHeight="1">
      <c r="A60" s="30">
        <v>2009</v>
      </c>
      <c r="B60" s="30" t="s">
        <v>146</v>
      </c>
      <c r="C60" s="29" t="s">
        <v>145</v>
      </c>
      <c r="D60" s="27">
        <v>1.39894349831917</v>
      </c>
      <c r="E60" s="27">
        <v>0.10071640945036001</v>
      </c>
      <c r="F60" s="27">
        <v>7.3952923593245498E-2</v>
      </c>
      <c r="G60" s="27">
        <v>1.67802615783733E-4</v>
      </c>
      <c r="H60" s="27">
        <v>1.94959408487149E-4</v>
      </c>
      <c r="I60" s="27">
        <v>1.06034256556097</v>
      </c>
      <c r="J60" s="27">
        <v>0</v>
      </c>
      <c r="K60" s="27">
        <v>0.45050874708272698</v>
      </c>
      <c r="L60" s="27">
        <v>156.04266987919499</v>
      </c>
      <c r="M60" s="27">
        <v>3.3814205388271602E-2</v>
      </c>
      <c r="N60" s="27">
        <v>2.0366745355821898E-2</v>
      </c>
      <c r="O60" s="27">
        <v>2.3954388359206699E-2</v>
      </c>
      <c r="P60" s="27">
        <v>0.10308013276556099</v>
      </c>
      <c r="Q60" s="27">
        <v>0.34826724458035402</v>
      </c>
      <c r="R60" s="27">
        <v>0.378520815446034</v>
      </c>
      <c r="S60" s="27">
        <v>2.14136202571996E-2</v>
      </c>
      <c r="T60" s="27">
        <v>0.70076090555168702</v>
      </c>
      <c r="U60" s="27">
        <v>2.2902759373239101E-2</v>
      </c>
      <c r="V60" s="27">
        <v>0.14838285078947</v>
      </c>
      <c r="W60" s="27">
        <v>0</v>
      </c>
      <c r="X60" s="27">
        <v>0.121366807546993</v>
      </c>
      <c r="Y60" s="27">
        <v>9.7491892120530901E-2</v>
      </c>
      <c r="Z60" s="27">
        <v>3.4640895599650598E-2</v>
      </c>
      <c r="AA60" s="27">
        <v>1.1581508365961799</v>
      </c>
      <c r="AB60" s="27">
        <v>0.82886207932802003</v>
      </c>
      <c r="AC60" s="27">
        <v>0.35496419537753399</v>
      </c>
      <c r="AD60" s="27">
        <v>0.82058305111875296</v>
      </c>
      <c r="AE60" s="27">
        <v>6.8033549198994903E-2</v>
      </c>
      <c r="AF60" s="27">
        <v>4.9535982485408997E-2</v>
      </c>
      <c r="AG60" s="27">
        <v>3.9628911444777898E-2</v>
      </c>
      <c r="AH60" s="27">
        <v>4.4110070772521603E-2</v>
      </c>
      <c r="AI60" s="27">
        <v>9.8697687093917699E-2</v>
      </c>
      <c r="AJ60" s="27">
        <v>0.137550997282475</v>
      </c>
      <c r="AK60" s="27">
        <v>0.219518944064789</v>
      </c>
      <c r="AL60" s="27">
        <v>0.30694244963891498</v>
      </c>
      <c r="AM60" s="27">
        <v>4.0899249987506998E-2</v>
      </c>
      <c r="AN60" s="27">
        <v>4.2878458503121102E-2</v>
      </c>
      <c r="AO60" s="27">
        <v>1.05546730624693</v>
      </c>
      <c r="AP60" s="27">
        <v>9.1589454256462602E-2</v>
      </c>
      <c r="AQ60" s="27">
        <v>7.9668920880748506E-2</v>
      </c>
      <c r="AR60" s="27">
        <v>0.60726670764269397</v>
      </c>
      <c r="AS60" s="27">
        <v>3.9497217787734497E-2</v>
      </c>
      <c r="AT60" s="27">
        <v>4.3314446874589096</v>
      </c>
      <c r="AU60" s="27">
        <v>0.33041167837728902</v>
      </c>
      <c r="AV60" s="27">
        <v>0.294598255052062</v>
      </c>
      <c r="AW60" s="27">
        <v>1.20402085253696</v>
      </c>
      <c r="AX60" s="27">
        <v>34.766725015243097</v>
      </c>
      <c r="AY60" s="27">
        <v>3.81845883040006</v>
      </c>
      <c r="AZ60" s="27">
        <v>9.7483090538330597</v>
      </c>
      <c r="BA60" s="27">
        <v>2.1503932662451599</v>
      </c>
      <c r="BB60" s="27">
        <v>1.76178789406648E-3</v>
      </c>
      <c r="BC60" s="27">
        <v>433.95566992734098</v>
      </c>
      <c r="BD60" s="27">
        <v>709.01462095648697</v>
      </c>
      <c r="BE60" s="27">
        <v>280.20233753547097</v>
      </c>
      <c r="BF60" s="27">
        <v>0.93537410113785402</v>
      </c>
      <c r="BG60" s="27">
        <v>12.3677479598374</v>
      </c>
      <c r="BH60" s="27">
        <v>27.234457980120101</v>
      </c>
      <c r="BI60" s="27">
        <v>0.84311680682149703</v>
      </c>
      <c r="BJ60" s="27">
        <v>1.6115326423454099</v>
      </c>
      <c r="BK60" s="27">
        <v>0.49176325216573602</v>
      </c>
      <c r="BL60" s="27">
        <v>0.93474295721826905</v>
      </c>
      <c r="BM60" s="27">
        <v>45.369378015049598</v>
      </c>
      <c r="BN60" s="27">
        <v>0.99786305895205996</v>
      </c>
      <c r="BO60" s="27">
        <v>3.8004485149359302</v>
      </c>
      <c r="BP60" s="27">
        <v>1.4741971974466199</v>
      </c>
      <c r="BQ60" s="27">
        <v>0.16178619487154999</v>
      </c>
      <c r="BR60" s="27">
        <v>0.19758103097661101</v>
      </c>
      <c r="BS60" s="27">
        <v>3.2478173211614697E-2</v>
      </c>
      <c r="BT60" s="27">
        <v>48.684641647078998</v>
      </c>
      <c r="BU60" s="27">
        <v>0.32596778567745299</v>
      </c>
      <c r="BV60" s="27">
        <v>1.8541625266214799E-2</v>
      </c>
      <c r="BW60" s="27">
        <v>3.1629994376666302</v>
      </c>
      <c r="BX60" s="27">
        <v>10.195545641949201</v>
      </c>
      <c r="BY60" s="27">
        <v>0.17314792184973901</v>
      </c>
      <c r="BZ60" s="27">
        <v>128.391000155489</v>
      </c>
      <c r="CA60" s="27">
        <v>0</v>
      </c>
      <c r="CB60" s="27">
        <v>1.07924099229629</v>
      </c>
      <c r="CC60" s="27">
        <v>0.62047316963607602</v>
      </c>
      <c r="CD60" s="27">
        <v>0.60053982258364602</v>
      </c>
      <c r="CE60" s="27">
        <v>1.2644795391794801</v>
      </c>
      <c r="CF60" s="27">
        <v>3.7988078551701401</v>
      </c>
      <c r="CG60" s="27">
        <v>0.58429721696366899</v>
      </c>
      <c r="CH60" s="27">
        <v>0.11543518716713699</v>
      </c>
      <c r="CI60" s="27">
        <v>0.18919140961103301</v>
      </c>
      <c r="CJ60" s="27">
        <v>0.21407337885866901</v>
      </c>
      <c r="CK60" s="27">
        <v>1.09219987881618</v>
      </c>
      <c r="CL60" s="27">
        <v>0.86923234218810697</v>
      </c>
      <c r="CM60" s="27">
        <v>2.7073942915861302</v>
      </c>
      <c r="CN60" s="27">
        <v>8.2539786172565993E-2</v>
      </c>
      <c r="CO60" s="27">
        <v>1.9632685640435801</v>
      </c>
      <c r="CP60" s="27">
        <v>0.62086798363853901</v>
      </c>
      <c r="CQ60" s="27">
        <v>13.5120178726456</v>
      </c>
      <c r="CR60" s="27">
        <v>2.4674029036699801</v>
      </c>
      <c r="CS60" s="27">
        <v>2.9846989974409901</v>
      </c>
      <c r="CT60" s="27">
        <v>0.42101638590335799</v>
      </c>
      <c r="CU60" s="27">
        <v>0.23713624661172</v>
      </c>
      <c r="CV60" s="27">
        <v>0.61622703536253898</v>
      </c>
      <c r="CW60" s="27">
        <v>0.36405218548266499</v>
      </c>
      <c r="CX60" s="27">
        <v>0.38268416460730798</v>
      </c>
      <c r="CY60" s="27">
        <v>1.2459002403273201</v>
      </c>
      <c r="CZ60" s="27">
        <v>0.72160760285697201</v>
      </c>
      <c r="DA60" s="27">
        <v>4.6054634870153897E-2</v>
      </c>
      <c r="DB60" s="27">
        <v>0.664104896683678</v>
      </c>
      <c r="DC60" s="27">
        <v>0</v>
      </c>
      <c r="DD60" s="28">
        <v>1973.95431464885</v>
      </c>
      <c r="DE60" s="27">
        <v>37.860847527485397</v>
      </c>
      <c r="DF60" s="27">
        <v>2.2883047041205699E-2</v>
      </c>
      <c r="DG60" s="27">
        <v>0.95402488867596202</v>
      </c>
      <c r="DH60" s="27">
        <v>7.80233571579079E-3</v>
      </c>
      <c r="DI60" s="27">
        <v>4.08311116297915E-2</v>
      </c>
      <c r="DJ60" s="28">
        <v>38.886388910548099</v>
      </c>
      <c r="DK60" s="27">
        <v>1584.1331697426699</v>
      </c>
      <c r="DL60" s="27">
        <v>0</v>
      </c>
      <c r="DM60" s="27">
        <v>-29.859572325563601</v>
      </c>
      <c r="DN60" s="28">
        <v>1554.2735974171101</v>
      </c>
      <c r="DO60" s="27">
        <v>252.04098080161799</v>
      </c>
      <c r="DP60" s="27">
        <v>43.025794037860898</v>
      </c>
      <c r="DQ60" s="28">
        <v>295.06677483947902</v>
      </c>
      <c r="DR60" s="28">
        <v>1888.22676116713</v>
      </c>
      <c r="DS60" s="28">
        <v>3862.18107581598</v>
      </c>
    </row>
    <row r="61" spans="1:123" ht="11.25">
      <c r="A61" s="24">
        <v>2009</v>
      </c>
      <c r="B61" s="24" t="s">
        <v>144</v>
      </c>
      <c r="C61" s="23" t="s">
        <v>143</v>
      </c>
      <c r="D61" s="21">
        <v>7.8682893815946402</v>
      </c>
      <c r="E61" s="21">
        <v>0.36169036783937297</v>
      </c>
      <c r="F61" s="21">
        <v>0.25065966625747699</v>
      </c>
      <c r="G61" s="21">
        <v>0</v>
      </c>
      <c r="H61" s="21">
        <v>0</v>
      </c>
      <c r="I61" s="21">
        <v>1.63805587450924</v>
      </c>
      <c r="J61" s="21">
        <v>0</v>
      </c>
      <c r="K61" s="21">
        <v>0.723352790006766</v>
      </c>
      <c r="L61" s="21">
        <v>196.19039313495401</v>
      </c>
      <c r="M61" s="21">
        <v>0</v>
      </c>
      <c r="N61" s="21">
        <v>0</v>
      </c>
      <c r="O61" s="21">
        <v>0.125782668145861</v>
      </c>
      <c r="P61" s="21">
        <v>0.149069736916113</v>
      </c>
      <c r="Q61" s="21">
        <v>1.82409406126729</v>
      </c>
      <c r="R61" s="21">
        <v>0.66304952681083396</v>
      </c>
      <c r="S61" s="21">
        <v>0.14611405666003599</v>
      </c>
      <c r="T61" s="21">
        <v>3.9393719681208501</v>
      </c>
      <c r="U61" s="21">
        <v>0.13771812079381299</v>
      </c>
      <c r="V61" s="21">
        <v>0.43393970395152298</v>
      </c>
      <c r="W61" s="21">
        <v>0</v>
      </c>
      <c r="X61" s="21">
        <v>0.75537601639346996</v>
      </c>
      <c r="Y61" s="21">
        <v>0.38022189780837601</v>
      </c>
      <c r="Z61" s="21">
        <v>0.117720264382611</v>
      </c>
      <c r="AA61" s="21">
        <v>2.6083813684435899</v>
      </c>
      <c r="AB61" s="21">
        <v>1.40763226889057</v>
      </c>
      <c r="AC61" s="21">
        <v>0.99456252495318798</v>
      </c>
      <c r="AD61" s="21">
        <v>1.6739550909583001</v>
      </c>
      <c r="AE61" s="21">
        <v>2.15577163184443E-2</v>
      </c>
      <c r="AF61" s="21">
        <v>5.2567308923810599E-3</v>
      </c>
      <c r="AG61" s="21">
        <v>0.22058010329170299</v>
      </c>
      <c r="AH61" s="21">
        <v>0.14431394706653999</v>
      </c>
      <c r="AI61" s="21">
        <v>0.55990097416101103</v>
      </c>
      <c r="AJ61" s="21">
        <v>0.52686374379476697</v>
      </c>
      <c r="AK61" s="21">
        <v>1.75534726134482</v>
      </c>
      <c r="AL61" s="21">
        <v>0.34189498715408401</v>
      </c>
      <c r="AM61" s="21">
        <v>3.18256921873908E-2</v>
      </c>
      <c r="AN61" s="21">
        <v>4.6280394654584202E-2</v>
      </c>
      <c r="AO61" s="21">
        <v>9.0634015312645104</v>
      </c>
      <c r="AP61" s="21">
        <v>0</v>
      </c>
      <c r="AQ61" s="21">
        <v>0.37139679877847698</v>
      </c>
      <c r="AR61" s="21">
        <v>3.12502495192438</v>
      </c>
      <c r="AS61" s="21">
        <v>0.28441543136526598</v>
      </c>
      <c r="AT61" s="21">
        <v>7.4747814514751996</v>
      </c>
      <c r="AU61" s="21">
        <v>1.6391309709672399</v>
      </c>
      <c r="AV61" s="21">
        <v>1.42593301503285</v>
      </c>
      <c r="AW61" s="21">
        <v>3.1322089939611999</v>
      </c>
      <c r="AX61" s="21">
        <v>21.277005376254799</v>
      </c>
      <c r="AY61" s="21">
        <v>4.6850024710483398</v>
      </c>
      <c r="AZ61" s="21">
        <v>6.9422424398863898</v>
      </c>
      <c r="BA61" s="21">
        <v>5.2048177988430098</v>
      </c>
      <c r="BB61" s="21">
        <v>0</v>
      </c>
      <c r="BC61" s="21">
        <v>1344.8647114151199</v>
      </c>
      <c r="BD61" s="21">
        <v>255.22070778423401</v>
      </c>
      <c r="BE61" s="21">
        <v>720.32582064078497</v>
      </c>
      <c r="BF61" s="21">
        <v>4.9477587145725801</v>
      </c>
      <c r="BG61" s="21">
        <v>18.849876921416001</v>
      </c>
      <c r="BH61" s="21">
        <v>64.047263447031895</v>
      </c>
      <c r="BI61" s="21">
        <v>1.2341818175218</v>
      </c>
      <c r="BJ61" s="21">
        <v>3.7008865349225402</v>
      </c>
      <c r="BK61" s="21">
        <v>1.38154127885119</v>
      </c>
      <c r="BL61" s="21">
        <v>2.7977135017111601</v>
      </c>
      <c r="BM61" s="21">
        <v>11.072165727401501</v>
      </c>
      <c r="BN61" s="21">
        <v>2.4710539542673899</v>
      </c>
      <c r="BO61" s="21">
        <v>6.9250172634879696</v>
      </c>
      <c r="BP61" s="21">
        <v>9.9893804787920999</v>
      </c>
      <c r="BQ61" s="21">
        <v>0.41048868808831102</v>
      </c>
      <c r="BR61" s="21">
        <v>0.406785511035202</v>
      </c>
      <c r="BS61" s="21">
        <v>6.5480648618002305E-2</v>
      </c>
      <c r="BT61" s="21">
        <v>18.957884533443899</v>
      </c>
      <c r="BU61" s="21">
        <v>0.85402093780480504</v>
      </c>
      <c r="BV61" s="21">
        <v>4.6846257119159601E-2</v>
      </c>
      <c r="BW61" s="21">
        <v>28.794336905679199</v>
      </c>
      <c r="BX61" s="21">
        <v>54.684215782220299</v>
      </c>
      <c r="BY61" s="21">
        <v>0.61198364663663996</v>
      </c>
      <c r="BZ61" s="21">
        <v>257.52093659679201</v>
      </c>
      <c r="CA61" s="21">
        <v>0</v>
      </c>
      <c r="CB61" s="21">
        <v>2.7598774071521102</v>
      </c>
      <c r="CC61" s="21">
        <v>1.90634664011301</v>
      </c>
      <c r="CD61" s="21">
        <v>2.0053307763303398</v>
      </c>
      <c r="CE61" s="21">
        <v>3.3846699860943299</v>
      </c>
      <c r="CF61" s="21">
        <v>8.8611590512210299</v>
      </c>
      <c r="CG61" s="21">
        <v>1.2886566798382599</v>
      </c>
      <c r="CH61" s="21">
        <v>0.30457444265922901</v>
      </c>
      <c r="CI61" s="21">
        <v>0.479452611117622</v>
      </c>
      <c r="CJ61" s="21">
        <v>0.436486056231222</v>
      </c>
      <c r="CK61" s="21">
        <v>2.1984186362303402</v>
      </c>
      <c r="CL61" s="21">
        <v>2.6187018036913901</v>
      </c>
      <c r="CM61" s="21">
        <v>6.7285096056379903</v>
      </c>
      <c r="CN61" s="21">
        <v>0.16044071084162501</v>
      </c>
      <c r="CO61" s="21">
        <v>3.15331783077206</v>
      </c>
      <c r="CP61" s="21">
        <v>1.8045629821510201</v>
      </c>
      <c r="CQ61" s="21">
        <v>47.572605853820797</v>
      </c>
      <c r="CR61" s="21">
        <v>4.5628124802610399</v>
      </c>
      <c r="CS61" s="21">
        <v>6.6982606728705099</v>
      </c>
      <c r="CT61" s="21">
        <v>1.3202488936666901</v>
      </c>
      <c r="CU61" s="21">
        <v>0.54580283855131395</v>
      </c>
      <c r="CV61" s="21">
        <v>3.6808047217023701</v>
      </c>
      <c r="CW61" s="21">
        <v>1.2676362326363899</v>
      </c>
      <c r="CX61" s="21">
        <v>1.1562206780236199</v>
      </c>
      <c r="CY61" s="21">
        <v>3.5218841665476299</v>
      </c>
      <c r="CZ61" s="21">
        <v>1.82309052063985</v>
      </c>
      <c r="DA61" s="21">
        <v>0.16247809004855401</v>
      </c>
      <c r="DB61" s="21">
        <v>1.68706990148771</v>
      </c>
      <c r="DC61" s="21">
        <v>0</v>
      </c>
      <c r="DD61" s="22">
        <v>3212.93909252922</v>
      </c>
      <c r="DE61" s="21">
        <v>346.13284513400299</v>
      </c>
      <c r="DF61" s="21">
        <v>4.2086585108400902E-2</v>
      </c>
      <c r="DG61" s="21">
        <v>1.67480866632958</v>
      </c>
      <c r="DH61" s="21">
        <v>1.42690133727692E-2</v>
      </c>
      <c r="DI61" s="21">
        <v>7.4672469769711203E-2</v>
      </c>
      <c r="DJ61" s="22">
        <v>347.93868186858401</v>
      </c>
      <c r="DK61" s="21">
        <v>3003.7552913219502</v>
      </c>
      <c r="DL61" s="21">
        <v>0</v>
      </c>
      <c r="DM61" s="21">
        <v>-66.857352256090607</v>
      </c>
      <c r="DN61" s="22">
        <v>2936.8979390658501</v>
      </c>
      <c r="DO61" s="21">
        <v>593.97785139767905</v>
      </c>
      <c r="DP61" s="21">
        <v>120.10799321694699</v>
      </c>
      <c r="DQ61" s="22">
        <v>714.08584461462601</v>
      </c>
      <c r="DR61" s="22">
        <v>3998.9224655490598</v>
      </c>
      <c r="DS61" s="22">
        <v>7211.8615580782798</v>
      </c>
    </row>
    <row r="62" spans="1:123" ht="11.25">
      <c r="A62" s="24">
        <v>2009</v>
      </c>
      <c r="B62" s="24" t="s">
        <v>142</v>
      </c>
      <c r="C62" s="23" t="s">
        <v>141</v>
      </c>
      <c r="D62" s="21">
        <v>49.845969822739399</v>
      </c>
      <c r="E62" s="21">
        <v>4.7004368961454501</v>
      </c>
      <c r="F62" s="21">
        <v>1.7393273169332799</v>
      </c>
      <c r="G62" s="21">
        <v>2.7424055051931302</v>
      </c>
      <c r="H62" s="21">
        <v>0.85069207160738303</v>
      </c>
      <c r="I62" s="21">
        <v>3.05902640289837</v>
      </c>
      <c r="J62" s="21">
        <v>0</v>
      </c>
      <c r="K62" s="21">
        <v>2.5738310387785801</v>
      </c>
      <c r="L62" s="21">
        <v>17.080070454545201</v>
      </c>
      <c r="M62" s="21">
        <v>7.1904945898558497</v>
      </c>
      <c r="N62" s="21">
        <v>9.4701198267946491</v>
      </c>
      <c r="O62" s="21">
        <v>4.83537125041439</v>
      </c>
      <c r="P62" s="21">
        <v>8.6480725488941798E-2</v>
      </c>
      <c r="Q62" s="21">
        <v>9.7621115771711704</v>
      </c>
      <c r="R62" s="21">
        <v>2.5009643233763801</v>
      </c>
      <c r="S62" s="21">
        <v>0.51185592892037401</v>
      </c>
      <c r="T62" s="21">
        <v>7.2139379094644704</v>
      </c>
      <c r="U62" s="21">
        <v>0.21295421362095199</v>
      </c>
      <c r="V62" s="21">
        <v>5.8387724230527303</v>
      </c>
      <c r="W62" s="21">
        <v>0</v>
      </c>
      <c r="X62" s="21">
        <v>2.2074444527127901</v>
      </c>
      <c r="Y62" s="21">
        <v>0.222444213018853</v>
      </c>
      <c r="Z62" s="21">
        <v>8.3785382096335403E-2</v>
      </c>
      <c r="AA62" s="21">
        <v>6.2742407443376997</v>
      </c>
      <c r="AB62" s="21">
        <v>6.5532682513442397</v>
      </c>
      <c r="AC62" s="21">
        <v>1.3006466626759801</v>
      </c>
      <c r="AD62" s="21">
        <v>6.7286943100134602</v>
      </c>
      <c r="AE62" s="21">
        <v>0.67820689226548603</v>
      </c>
      <c r="AF62" s="21">
        <v>1.36667003364434</v>
      </c>
      <c r="AG62" s="21">
        <v>2.1501134808641398</v>
      </c>
      <c r="AH62" s="21">
        <v>0.14042493946779899</v>
      </c>
      <c r="AI62" s="21">
        <v>2.3288789182255498</v>
      </c>
      <c r="AJ62" s="21">
        <v>27.311457610931999</v>
      </c>
      <c r="AK62" s="21">
        <v>2.1206589933990898</v>
      </c>
      <c r="AL62" s="21">
        <v>2.6008923710785399</v>
      </c>
      <c r="AM62" s="21">
        <v>1.44156102798912</v>
      </c>
      <c r="AN62" s="21">
        <v>0.16983309317235101</v>
      </c>
      <c r="AO62" s="21">
        <v>19.101670076139499</v>
      </c>
      <c r="AP62" s="21">
        <v>10.198234062060999</v>
      </c>
      <c r="AQ62" s="21">
        <v>7.6824386726010401</v>
      </c>
      <c r="AR62" s="21">
        <v>40.328298791574802</v>
      </c>
      <c r="AS62" s="21">
        <v>19.8374863397345</v>
      </c>
      <c r="AT62" s="21">
        <v>22.420863976797499</v>
      </c>
      <c r="AU62" s="21">
        <v>2.5625488178054798</v>
      </c>
      <c r="AV62" s="21">
        <v>4.0665383160438697</v>
      </c>
      <c r="AW62" s="21">
        <v>17.544376014042999</v>
      </c>
      <c r="AX62" s="21">
        <v>18.915505151757401</v>
      </c>
      <c r="AY62" s="21">
        <v>1.97102821693823</v>
      </c>
      <c r="AZ62" s="21">
        <v>5.0156582991404397</v>
      </c>
      <c r="BA62" s="21">
        <v>10.4551764296338</v>
      </c>
      <c r="BB62" s="21">
        <v>3.18552723494285E-3</v>
      </c>
      <c r="BC62" s="21">
        <v>66.972832673768394</v>
      </c>
      <c r="BD62" s="21">
        <v>31.950273928425499</v>
      </c>
      <c r="BE62" s="21">
        <v>56.315443905161601</v>
      </c>
      <c r="BF62" s="21">
        <v>76.8604027835989</v>
      </c>
      <c r="BG62" s="21">
        <v>72.879230281518701</v>
      </c>
      <c r="BH62" s="21">
        <v>42.691326074260402</v>
      </c>
      <c r="BI62" s="21">
        <v>11.3935154999138</v>
      </c>
      <c r="BJ62" s="21">
        <v>52.2996956480956</v>
      </c>
      <c r="BK62" s="21">
        <v>3.40217938506607</v>
      </c>
      <c r="BL62" s="21">
        <v>6.1964182040037699</v>
      </c>
      <c r="BM62" s="21">
        <v>9.2698146041154903</v>
      </c>
      <c r="BN62" s="21">
        <v>5.1288231919864202</v>
      </c>
      <c r="BO62" s="21">
        <v>8.6784507025508493</v>
      </c>
      <c r="BP62" s="21">
        <v>10.0183851478268</v>
      </c>
      <c r="BQ62" s="21">
        <v>2.2328327384695301</v>
      </c>
      <c r="BR62" s="21">
        <v>0.54636989127827396</v>
      </c>
      <c r="BS62" s="21">
        <v>0.20574405794696199</v>
      </c>
      <c r="BT62" s="21">
        <v>17.6220254823216</v>
      </c>
      <c r="BU62" s="21">
        <v>7.7242932035305296</v>
      </c>
      <c r="BV62" s="21">
        <v>0.91063082387552596</v>
      </c>
      <c r="BW62" s="21">
        <v>16.156010543980202</v>
      </c>
      <c r="BX62" s="21">
        <v>32.379339511821001</v>
      </c>
      <c r="BY62" s="21">
        <v>1.5032276127898301</v>
      </c>
      <c r="BZ62" s="21">
        <v>7.2331067596266703</v>
      </c>
      <c r="CA62" s="21">
        <v>1.45971226979405E-8</v>
      </c>
      <c r="CB62" s="21">
        <v>0.58682640800671904</v>
      </c>
      <c r="CC62" s="21">
        <v>3.6805433651670398</v>
      </c>
      <c r="CD62" s="21">
        <v>1.47493704724761</v>
      </c>
      <c r="CE62" s="21">
        <v>0.63023075190096001</v>
      </c>
      <c r="CF62" s="21">
        <v>1.73934676999222</v>
      </c>
      <c r="CG62" s="21">
        <v>2.1854927388804501</v>
      </c>
      <c r="CH62" s="21">
        <v>0.39637870803125902</v>
      </c>
      <c r="CI62" s="21">
        <v>0.61563685700180104</v>
      </c>
      <c r="CJ62" s="21">
        <v>0.38583913644305701</v>
      </c>
      <c r="CK62" s="21">
        <v>40.900601627904003</v>
      </c>
      <c r="CL62" s="21">
        <v>1.9483927610199301</v>
      </c>
      <c r="CM62" s="21">
        <v>4.3983622063810399</v>
      </c>
      <c r="CN62" s="21">
        <v>0.40286249843932898</v>
      </c>
      <c r="CO62" s="21">
        <v>11.9254175864759</v>
      </c>
      <c r="CP62" s="21">
        <v>1.7112524569398899</v>
      </c>
      <c r="CQ62" s="21">
        <v>29.434110155335901</v>
      </c>
      <c r="CR62" s="21">
        <v>9.1173362373100293</v>
      </c>
      <c r="CS62" s="21">
        <v>16.907679424877699</v>
      </c>
      <c r="CT62" s="21">
        <v>1.1957848328255301</v>
      </c>
      <c r="CU62" s="21">
        <v>0.98297538794482497</v>
      </c>
      <c r="CV62" s="21">
        <v>0.45826643517375898</v>
      </c>
      <c r="CW62" s="21">
        <v>0.414720204906317</v>
      </c>
      <c r="CX62" s="21">
        <v>1.47381604120707</v>
      </c>
      <c r="CY62" s="21">
        <v>2.67283936904728</v>
      </c>
      <c r="CZ62" s="21">
        <v>1.7198991003797399</v>
      </c>
      <c r="DA62" s="21">
        <v>1.9806837750697901</v>
      </c>
      <c r="DB62" s="21">
        <v>3.7566760065658502</v>
      </c>
      <c r="DC62" s="21">
        <v>0</v>
      </c>
      <c r="DD62" s="22">
        <v>1057.6643329067499</v>
      </c>
      <c r="DE62" s="21">
        <v>817.49362668033496</v>
      </c>
      <c r="DF62" s="21">
        <v>1.24969973769071E-2</v>
      </c>
      <c r="DG62" s="21">
        <v>6.3313390768892504</v>
      </c>
      <c r="DH62" s="21">
        <v>0</v>
      </c>
      <c r="DI62" s="21">
        <v>0</v>
      </c>
      <c r="DJ62" s="22">
        <v>823.83746275460101</v>
      </c>
      <c r="DK62" s="21">
        <v>302.67778640402099</v>
      </c>
      <c r="DL62" s="21">
        <v>0.61998301658057497</v>
      </c>
      <c r="DM62" s="21">
        <v>-3.4710966073528899</v>
      </c>
      <c r="DN62" s="22">
        <v>299.82667281324899</v>
      </c>
      <c r="DO62" s="21">
        <v>175.28706808998101</v>
      </c>
      <c r="DP62" s="21">
        <v>103.02480082954</v>
      </c>
      <c r="DQ62" s="22">
        <v>278.31186891952098</v>
      </c>
      <c r="DR62" s="22">
        <v>1401.9760044873699</v>
      </c>
      <c r="DS62" s="22">
        <v>2459.6403373941198</v>
      </c>
    </row>
    <row r="63" spans="1:123" ht="11.25">
      <c r="A63" s="24">
        <v>2009</v>
      </c>
      <c r="B63" s="24" t="s">
        <v>140</v>
      </c>
      <c r="C63" s="23" t="s">
        <v>139</v>
      </c>
      <c r="D63" s="21">
        <v>77.910091720886498</v>
      </c>
      <c r="E63" s="21">
        <v>1.1717293911826501</v>
      </c>
      <c r="F63" s="21">
        <v>8.1000451993762805</v>
      </c>
      <c r="G63" s="21">
        <v>0.99111993216929495</v>
      </c>
      <c r="H63" s="21">
        <v>8.8975751128797693</v>
      </c>
      <c r="I63" s="21">
        <v>4.1981825353414299</v>
      </c>
      <c r="J63" s="21">
        <v>0</v>
      </c>
      <c r="K63" s="21">
        <v>5.7059386613536303</v>
      </c>
      <c r="L63" s="21">
        <v>11.6077340702839</v>
      </c>
      <c r="M63" s="21">
        <v>44.660360071667199</v>
      </c>
      <c r="N63" s="21">
        <v>55.594177024261398</v>
      </c>
      <c r="O63" s="21">
        <v>20.352246032732499</v>
      </c>
      <c r="P63" s="21">
        <v>2.4144241522102501</v>
      </c>
      <c r="Q63" s="21">
        <v>19.788267227907401</v>
      </c>
      <c r="R63" s="21">
        <v>10.765525639156699</v>
      </c>
      <c r="S63" s="21">
        <v>4.3461698505726201</v>
      </c>
      <c r="T63" s="21">
        <v>32.780833417560402</v>
      </c>
      <c r="U63" s="21">
        <v>3.5400222091392402</v>
      </c>
      <c r="V63" s="21">
        <v>6.8684806290546101</v>
      </c>
      <c r="W63" s="21">
        <v>0</v>
      </c>
      <c r="X63" s="21">
        <v>20.368522578383502</v>
      </c>
      <c r="Y63" s="21">
        <v>6.6031947760023897</v>
      </c>
      <c r="Z63" s="21">
        <v>1.5033399291520899</v>
      </c>
      <c r="AA63" s="21">
        <v>16.435362579869501</v>
      </c>
      <c r="AB63" s="21">
        <v>24.195511718349699</v>
      </c>
      <c r="AC63" s="21">
        <v>4.9707456035807596</v>
      </c>
      <c r="AD63" s="21">
        <v>206.31231490920501</v>
      </c>
      <c r="AE63" s="21">
        <v>2.3871733317533801</v>
      </c>
      <c r="AF63" s="21">
        <v>1.05316839640671</v>
      </c>
      <c r="AG63" s="21">
        <v>4.8279808379005598</v>
      </c>
      <c r="AH63" s="21">
        <v>6.5206966319872404</v>
      </c>
      <c r="AI63" s="21">
        <v>7.2847772895994902</v>
      </c>
      <c r="AJ63" s="21">
        <v>21.061531387949</v>
      </c>
      <c r="AK63" s="21">
        <v>13.537538700746699</v>
      </c>
      <c r="AL63" s="21">
        <v>11.611634740085499</v>
      </c>
      <c r="AM63" s="21">
        <v>9.3714168636304809</v>
      </c>
      <c r="AN63" s="21">
        <v>6.5795703880457799</v>
      </c>
      <c r="AO63" s="21">
        <v>107.188979496282</v>
      </c>
      <c r="AP63" s="21">
        <v>129.46302791992099</v>
      </c>
      <c r="AQ63" s="21">
        <v>27.159280389088</v>
      </c>
      <c r="AR63" s="21">
        <v>72.268221495284095</v>
      </c>
      <c r="AS63" s="21">
        <v>25.0900466784909</v>
      </c>
      <c r="AT63" s="21">
        <v>48.367424827069698</v>
      </c>
      <c r="AU63" s="21">
        <v>4.00827401713883</v>
      </c>
      <c r="AV63" s="21">
        <v>13.888257653935</v>
      </c>
      <c r="AW63" s="21">
        <v>48.172934036358299</v>
      </c>
      <c r="AX63" s="21">
        <v>91.432717987351495</v>
      </c>
      <c r="AY63" s="21">
        <v>30.209669679881902</v>
      </c>
      <c r="AZ63" s="21">
        <v>3.7910097744168301</v>
      </c>
      <c r="BA63" s="21">
        <v>12.463588559512999</v>
      </c>
      <c r="BB63" s="21">
        <v>1.09690048384524E-2</v>
      </c>
      <c r="BC63" s="21">
        <v>69.765198798495803</v>
      </c>
      <c r="BD63" s="21">
        <v>40.389105538674798</v>
      </c>
      <c r="BE63" s="21">
        <v>99.203114053602306</v>
      </c>
      <c r="BF63" s="21">
        <v>51.718668370991701</v>
      </c>
      <c r="BG63" s="21">
        <v>26.598590434455001</v>
      </c>
      <c r="BH63" s="21">
        <v>29.646369344991101</v>
      </c>
      <c r="BI63" s="21">
        <v>1.7561759089797599</v>
      </c>
      <c r="BJ63" s="21">
        <v>16.684642108587699</v>
      </c>
      <c r="BK63" s="21">
        <v>0.44313297085641301</v>
      </c>
      <c r="BL63" s="21">
        <v>0.76020831400179101</v>
      </c>
      <c r="BM63" s="21">
        <v>4.4078433324527602</v>
      </c>
      <c r="BN63" s="21">
        <v>1.0963911109602</v>
      </c>
      <c r="BO63" s="21">
        <v>16.823194927901401</v>
      </c>
      <c r="BP63" s="21">
        <v>45.8448098700824</v>
      </c>
      <c r="BQ63" s="21">
        <v>2.7248349951614101</v>
      </c>
      <c r="BR63" s="21">
        <v>0.43428441886326002</v>
      </c>
      <c r="BS63" s="21">
        <v>0.330206223017673</v>
      </c>
      <c r="BT63" s="21">
        <v>16.326305941903701</v>
      </c>
      <c r="BU63" s="21">
        <v>8.1041927045227506</v>
      </c>
      <c r="BV63" s="21">
        <v>0.267109532536562</v>
      </c>
      <c r="BW63" s="21">
        <v>8.2913509624791395</v>
      </c>
      <c r="BX63" s="21">
        <v>9.8062105705095597</v>
      </c>
      <c r="BY63" s="21">
        <v>2.1164859081760499</v>
      </c>
      <c r="BZ63" s="21">
        <v>2.6195406697977202</v>
      </c>
      <c r="CA63" s="21">
        <v>3.0823769025105502E-8</v>
      </c>
      <c r="CB63" s="21">
        <v>0.64666083972479604</v>
      </c>
      <c r="CC63" s="21">
        <v>1.11331577556754</v>
      </c>
      <c r="CD63" s="21">
        <v>0.50928338674611195</v>
      </c>
      <c r="CE63" s="21">
        <v>3.1508557630273502</v>
      </c>
      <c r="CF63" s="21">
        <v>7.3276568192707696</v>
      </c>
      <c r="CG63" s="21">
        <v>2.6209532889260401</v>
      </c>
      <c r="CH63" s="21">
        <v>0.474325230669363</v>
      </c>
      <c r="CI63" s="21">
        <v>0.99201263877578205</v>
      </c>
      <c r="CJ63" s="21">
        <v>0.64017924644766599</v>
      </c>
      <c r="CK63" s="21">
        <v>10.7213397093814</v>
      </c>
      <c r="CL63" s="21">
        <v>3.2928666658551</v>
      </c>
      <c r="CM63" s="21">
        <v>2.36675526328859</v>
      </c>
      <c r="CN63" s="21">
        <v>0.54353818520552299</v>
      </c>
      <c r="CO63" s="21">
        <v>6.86690700483339</v>
      </c>
      <c r="CP63" s="21">
        <v>2.4588734210903098</v>
      </c>
      <c r="CQ63" s="21">
        <v>111.86437263201699</v>
      </c>
      <c r="CR63" s="21">
        <v>19.943007156423299</v>
      </c>
      <c r="CS63" s="21">
        <v>195.74436091502699</v>
      </c>
      <c r="CT63" s="21">
        <v>3.26344192481471</v>
      </c>
      <c r="CU63" s="21">
        <v>2.1116723999259999</v>
      </c>
      <c r="CV63" s="21">
        <v>1.0184156277378</v>
      </c>
      <c r="CW63" s="21">
        <v>1.4689184123402299</v>
      </c>
      <c r="CX63" s="21">
        <v>0.79083790006169097</v>
      </c>
      <c r="CY63" s="21">
        <v>7.2116547929156098</v>
      </c>
      <c r="CZ63" s="21">
        <v>2.0940497749375901</v>
      </c>
      <c r="DA63" s="21">
        <v>4.5728842803566998</v>
      </c>
      <c r="DB63" s="21">
        <v>2.6194184630970501</v>
      </c>
      <c r="DC63" s="21">
        <v>0</v>
      </c>
      <c r="DD63" s="22">
        <v>2150.41832962124</v>
      </c>
      <c r="DE63" s="21">
        <v>2555.43150745412</v>
      </c>
      <c r="DF63" s="21">
        <v>9.3673325471105101E-2</v>
      </c>
      <c r="DG63" s="21">
        <v>74.074852508965094</v>
      </c>
      <c r="DH63" s="21">
        <v>3.6150474070085899E-5</v>
      </c>
      <c r="DI63" s="21">
        <v>1.7122815575224399E-2</v>
      </c>
      <c r="DJ63" s="22">
        <v>2629.6171922546</v>
      </c>
      <c r="DK63" s="21">
        <v>200.552677301367</v>
      </c>
      <c r="DL63" s="21">
        <v>-0.65718556913174897</v>
      </c>
      <c r="DM63" s="21">
        <v>4.2236878765593699</v>
      </c>
      <c r="DN63" s="22">
        <v>204.11917960879401</v>
      </c>
      <c r="DO63" s="21">
        <v>1323.0921483024499</v>
      </c>
      <c r="DP63" s="21">
        <v>990.60222206258095</v>
      </c>
      <c r="DQ63" s="22">
        <v>2313.69437036503</v>
      </c>
      <c r="DR63" s="22">
        <v>5147.4307422284301</v>
      </c>
      <c r="DS63" s="22">
        <v>7297.8490718496696</v>
      </c>
    </row>
    <row r="64" spans="1:123" ht="15.95" customHeight="1">
      <c r="A64" s="30">
        <v>2009</v>
      </c>
      <c r="B64" s="30" t="s">
        <v>138</v>
      </c>
      <c r="C64" s="29" t="s">
        <v>137</v>
      </c>
      <c r="D64" s="27">
        <v>0.87126630864406596</v>
      </c>
      <c r="E64" s="27">
        <v>7.7573659321961405E-2</v>
      </c>
      <c r="F64" s="27">
        <v>4.1711589387012603E-2</v>
      </c>
      <c r="G64" s="27">
        <v>4.7907242043180101E-2</v>
      </c>
      <c r="H64" s="27">
        <v>1.8475628355966198E-2</v>
      </c>
      <c r="I64" s="27">
        <v>0.122333775714391</v>
      </c>
      <c r="J64" s="27">
        <v>0</v>
      </c>
      <c r="K64" s="27">
        <v>8.4319002949368296E-2</v>
      </c>
      <c r="L64" s="27">
        <v>3.23347246995599</v>
      </c>
      <c r="M64" s="27">
        <v>0.21024084531930901</v>
      </c>
      <c r="N64" s="27">
        <v>0.25177808572397398</v>
      </c>
      <c r="O64" s="27">
        <v>0.10870715750309801</v>
      </c>
      <c r="P64" s="27">
        <v>6.7906894522147196E-3</v>
      </c>
      <c r="Q64" s="27">
        <v>0.23178383868723901</v>
      </c>
      <c r="R64" s="27">
        <v>9.4888628215658702E-2</v>
      </c>
      <c r="S64" s="27">
        <v>2.0704534455868499E-2</v>
      </c>
      <c r="T64" s="27">
        <v>0.42571829707915299</v>
      </c>
      <c r="U64" s="27">
        <v>1.53479401104748E-2</v>
      </c>
      <c r="V64" s="27">
        <v>0.12526820487058399</v>
      </c>
      <c r="W64" s="27">
        <v>0</v>
      </c>
      <c r="X64" s="27">
        <v>8.0500029504584902E-2</v>
      </c>
      <c r="Y64" s="27">
        <v>3.1885422115407201E-2</v>
      </c>
      <c r="Z64" s="27">
        <v>5.7365431989591896E-3</v>
      </c>
      <c r="AA64" s="27">
        <v>0.17967081474771901</v>
      </c>
      <c r="AB64" s="27">
        <v>0.16846472219228201</v>
      </c>
      <c r="AC64" s="27">
        <v>6.8291710962139499E-2</v>
      </c>
      <c r="AD64" s="27">
        <v>0.295768701723572</v>
      </c>
      <c r="AE64" s="27">
        <v>1.7010630302445099E-2</v>
      </c>
      <c r="AF64" s="27">
        <v>2.8737224290111101E-2</v>
      </c>
      <c r="AG64" s="27">
        <v>4.4893605516728601E-2</v>
      </c>
      <c r="AH64" s="27">
        <v>1.5790549239356501E-2</v>
      </c>
      <c r="AI64" s="27">
        <v>9.1352233586089293E-2</v>
      </c>
      <c r="AJ64" s="27">
        <v>0.464302032059903</v>
      </c>
      <c r="AK64" s="27">
        <v>0.109070081092007</v>
      </c>
      <c r="AL64" s="27">
        <v>7.4686382537127394E-2</v>
      </c>
      <c r="AM64" s="27">
        <v>3.6374913000542297E-2</v>
      </c>
      <c r="AN64" s="27">
        <v>8.5066063759075203E-3</v>
      </c>
      <c r="AO64" s="27">
        <v>0.71498524357073001</v>
      </c>
      <c r="AP64" s="27">
        <v>0.43387151725037099</v>
      </c>
      <c r="AQ64" s="27">
        <v>0.19043031413091899</v>
      </c>
      <c r="AR64" s="27">
        <v>0.80234118870818005</v>
      </c>
      <c r="AS64" s="27">
        <v>0.33943502193658298</v>
      </c>
      <c r="AT64" s="27">
        <v>0.68130009348047804</v>
      </c>
      <c r="AU64" s="27">
        <v>8.4608888560758794E-2</v>
      </c>
      <c r="AV64" s="27">
        <v>0.11935440463397</v>
      </c>
      <c r="AW64" s="27">
        <v>0.74123694737184997</v>
      </c>
      <c r="AX64" s="27">
        <v>0.63278110080001104</v>
      </c>
      <c r="AY64" s="27">
        <v>9.0907432044902606E-2</v>
      </c>
      <c r="AZ64" s="27">
        <v>0.13547695006359001</v>
      </c>
      <c r="BA64" s="27">
        <v>0.61340027810634501</v>
      </c>
      <c r="BB64" s="27">
        <v>4.8633862989095499E-4</v>
      </c>
      <c r="BC64" s="27">
        <v>2.2505511698101799</v>
      </c>
      <c r="BD64" s="27">
        <v>1.54529871128479</v>
      </c>
      <c r="BE64" s="27">
        <v>2.3715272961903802</v>
      </c>
      <c r="BF64" s="27">
        <v>1.6283908231544</v>
      </c>
      <c r="BG64" s="27">
        <v>1.8902152439070099</v>
      </c>
      <c r="BH64" s="27">
        <v>1.43208903049834</v>
      </c>
      <c r="BI64" s="27">
        <v>1.05830116203138</v>
      </c>
      <c r="BJ64" s="27">
        <v>1.79726196300916</v>
      </c>
      <c r="BK64" s="27">
        <v>0.12610390290708501</v>
      </c>
      <c r="BL64" s="27">
        <v>0.42614987834548601</v>
      </c>
      <c r="BM64" s="27">
        <v>1.1579482792664</v>
      </c>
      <c r="BN64" s="27">
        <v>0.29601147884838802</v>
      </c>
      <c r="BO64" s="27">
        <v>0.42868025027422202</v>
      </c>
      <c r="BP64" s="27">
        <v>0.496482434114909</v>
      </c>
      <c r="BQ64" s="27">
        <v>0.116857890811321</v>
      </c>
      <c r="BR64" s="27">
        <v>7.8251010049859002E-2</v>
      </c>
      <c r="BS64" s="27">
        <v>3.6533624637512599E-2</v>
      </c>
      <c r="BT64" s="27">
        <v>0.72824899602789495</v>
      </c>
      <c r="BU64" s="27">
        <v>0.747277311063683</v>
      </c>
      <c r="BV64" s="27">
        <v>5.1886632774197403E-2</v>
      </c>
      <c r="BW64" s="27">
        <v>1.57554864581154</v>
      </c>
      <c r="BX64" s="27">
        <v>1.75601549992027</v>
      </c>
      <c r="BY64" s="27">
        <v>0.25345924931831698</v>
      </c>
      <c r="BZ64" s="27">
        <v>0.13972799383632101</v>
      </c>
      <c r="CA64" s="27">
        <v>4.0454509993177001E-8</v>
      </c>
      <c r="CB64" s="27">
        <v>0.111270191037704</v>
      </c>
      <c r="CC64" s="27">
        <v>0.18807480368853399</v>
      </c>
      <c r="CD64" s="27">
        <v>9.2494099719351602E-2</v>
      </c>
      <c r="CE64" s="27">
        <v>0.44007506534257002</v>
      </c>
      <c r="CF64" s="27">
        <v>0.85890186169179195</v>
      </c>
      <c r="CG64" s="27">
        <v>0.20957292892905199</v>
      </c>
      <c r="CH64" s="27">
        <v>3.2520154256065303E-2</v>
      </c>
      <c r="CI64" s="27">
        <v>0.14439671151491201</v>
      </c>
      <c r="CJ64" s="27">
        <v>2.7112336715030699E-2</v>
      </c>
      <c r="CK64" s="27">
        <v>1.27900065315228</v>
      </c>
      <c r="CL64" s="27">
        <v>0.50617601959881697</v>
      </c>
      <c r="CM64" s="27">
        <v>0.44588723662847601</v>
      </c>
      <c r="CN64" s="27">
        <v>3.7215744850431498E-2</v>
      </c>
      <c r="CO64" s="27">
        <v>0.42404417437472802</v>
      </c>
      <c r="CP64" s="27">
        <v>0.35120331807986199</v>
      </c>
      <c r="CQ64" s="27">
        <v>1.7579055452982</v>
      </c>
      <c r="CR64" s="27">
        <v>1.2984888199114599</v>
      </c>
      <c r="CS64" s="27">
        <v>1.6090903058561401</v>
      </c>
      <c r="CT64" s="27">
        <v>0.15549846625792299</v>
      </c>
      <c r="CU64" s="27">
        <v>6.0932429346722099E-2</v>
      </c>
      <c r="CV64" s="27">
        <v>9.5674856389140098E-2</v>
      </c>
      <c r="CW64" s="27">
        <v>9.3729100634656795E-2</v>
      </c>
      <c r="CX64" s="27">
        <v>1.7188528916530601</v>
      </c>
      <c r="CY64" s="27">
        <v>0.442815499535611</v>
      </c>
      <c r="CZ64" s="27">
        <v>0.22564836538938299</v>
      </c>
      <c r="DA64" s="27">
        <v>8.0929504013976902E-2</v>
      </c>
      <c r="DB64" s="27">
        <v>0.27223317789957402</v>
      </c>
      <c r="DC64" s="27">
        <v>0</v>
      </c>
      <c r="DD64" s="28">
        <v>48.638508599635998</v>
      </c>
      <c r="DE64" s="27">
        <v>8326.1974638799802</v>
      </c>
      <c r="DF64" s="27">
        <v>0.104572951075385</v>
      </c>
      <c r="DG64" s="27">
        <v>233.67750396729599</v>
      </c>
      <c r="DH64" s="27">
        <v>0</v>
      </c>
      <c r="DI64" s="27">
        <v>0.83342210780541104</v>
      </c>
      <c r="DJ64" s="28">
        <v>8560.8129629061605</v>
      </c>
      <c r="DK64" s="27">
        <v>7.2738282544473201</v>
      </c>
      <c r="DL64" s="27">
        <v>38.368949578420697</v>
      </c>
      <c r="DM64" s="27">
        <v>1.1474568347827001E-2</v>
      </c>
      <c r="DN64" s="28">
        <v>45.6542524012158</v>
      </c>
      <c r="DO64" s="27">
        <v>223.72103704253399</v>
      </c>
      <c r="DP64" s="27">
        <v>209.25313614849</v>
      </c>
      <c r="DQ64" s="28">
        <v>432.97417319102402</v>
      </c>
      <c r="DR64" s="28">
        <v>9039.4413884983896</v>
      </c>
      <c r="DS64" s="28">
        <v>9088.0798970980304</v>
      </c>
    </row>
    <row r="65" spans="1:123" ht="11.25">
      <c r="A65" s="24">
        <v>2009</v>
      </c>
      <c r="B65" s="24" t="s">
        <v>136</v>
      </c>
      <c r="C65" s="23" t="s">
        <v>135</v>
      </c>
      <c r="D65" s="21">
        <v>1.82006223711384</v>
      </c>
      <c r="E65" s="21">
        <v>0.53996234327460202</v>
      </c>
      <c r="F65" s="21">
        <v>0.224040267363427</v>
      </c>
      <c r="G65" s="21">
        <v>0</v>
      </c>
      <c r="H65" s="21">
        <v>0</v>
      </c>
      <c r="I65" s="21">
        <v>3.6946721863009901E-2</v>
      </c>
      <c r="J65" s="21">
        <v>0</v>
      </c>
      <c r="K65" s="21">
        <v>1.18340098907659</v>
      </c>
      <c r="L65" s="21">
        <v>71.515244223138893</v>
      </c>
      <c r="M65" s="21">
        <v>0.253372151065829</v>
      </c>
      <c r="N65" s="21">
        <v>1.9895482882438399E-2</v>
      </c>
      <c r="O65" s="21">
        <v>0.36959424475526498</v>
      </c>
      <c r="P65" s="21">
        <v>7.3540929764374499E-2</v>
      </c>
      <c r="Q65" s="21">
        <v>0.829949077986877</v>
      </c>
      <c r="R65" s="21">
        <v>9.9294938730345506E-2</v>
      </c>
      <c r="S65" s="21">
        <v>3.5114953214346102E-3</v>
      </c>
      <c r="T65" s="21">
        <v>4.01301014813665</v>
      </c>
      <c r="U65" s="21">
        <v>0.129439812256881</v>
      </c>
      <c r="V65" s="21">
        <v>9.8603916236525407E-3</v>
      </c>
      <c r="W65" s="21">
        <v>0</v>
      </c>
      <c r="X65" s="21">
        <v>0.47882409453112901</v>
      </c>
      <c r="Y65" s="21">
        <v>0.23307395679017001</v>
      </c>
      <c r="Z65" s="21">
        <v>5.8822338481669004E-4</v>
      </c>
      <c r="AA65" s="21">
        <v>3.0565727295180801E-2</v>
      </c>
      <c r="AB65" s="21">
        <v>0.50815219006985901</v>
      </c>
      <c r="AC65" s="21">
        <v>0.29148560053712802</v>
      </c>
      <c r="AD65" s="21">
        <v>0.40254354653962199</v>
      </c>
      <c r="AE65" s="21">
        <v>3.77103669087211E-2</v>
      </c>
      <c r="AF65" s="21">
        <v>2.0989793413409799E-2</v>
      </c>
      <c r="AG65" s="21">
        <v>0.27346887679793103</v>
      </c>
      <c r="AH65" s="21">
        <v>0.29016002757175202</v>
      </c>
      <c r="AI65" s="21">
        <v>0.251626183021122</v>
      </c>
      <c r="AJ65" s="21">
        <v>0.36482419865798998</v>
      </c>
      <c r="AK65" s="21">
        <v>1.3134843622163399</v>
      </c>
      <c r="AL65" s="21">
        <v>0.443926728631659</v>
      </c>
      <c r="AM65" s="21">
        <v>3.4650970107121298E-3</v>
      </c>
      <c r="AN65" s="21">
        <v>6.3198230958762204E-4</v>
      </c>
      <c r="AO65" s="21">
        <v>2.9375767694312902</v>
      </c>
      <c r="AP65" s="21">
        <v>4.1809739582911898E-2</v>
      </c>
      <c r="AQ65" s="21">
        <v>0.52010566721959195</v>
      </c>
      <c r="AR65" s="21">
        <v>1.70108849858237</v>
      </c>
      <c r="AS65" s="21">
        <v>0.18648816023206899</v>
      </c>
      <c r="AT65" s="21">
        <v>1.4000330424665199</v>
      </c>
      <c r="AU65" s="21">
        <v>0.15842916394936299</v>
      </c>
      <c r="AV65" s="21">
        <v>0.78323376233769404</v>
      </c>
      <c r="AW65" s="21">
        <v>2.3995085600427601</v>
      </c>
      <c r="AX65" s="21">
        <v>6.8968342894197898E-2</v>
      </c>
      <c r="AY65" s="21">
        <v>0.117832501412496</v>
      </c>
      <c r="AZ65" s="21">
        <v>0.45363303529948001</v>
      </c>
      <c r="BA65" s="21">
        <v>0.56629050683211701</v>
      </c>
      <c r="BB65" s="21">
        <v>9.8261027424398296E-5</v>
      </c>
      <c r="BC65" s="21">
        <v>1.7635260613305499</v>
      </c>
      <c r="BD65" s="21">
        <v>1.2229147337536099</v>
      </c>
      <c r="BE65" s="21">
        <v>1.64610305338234</v>
      </c>
      <c r="BF65" s="21">
        <v>1.11399488750172</v>
      </c>
      <c r="BG65" s="21">
        <v>6.2616485937730904</v>
      </c>
      <c r="BH65" s="21">
        <v>1.7076200222225899</v>
      </c>
      <c r="BI65" s="21">
        <v>4.96025903273227</v>
      </c>
      <c r="BJ65" s="21">
        <v>0.92733833165573198</v>
      </c>
      <c r="BK65" s="21">
        <v>0.17956371669392501</v>
      </c>
      <c r="BL65" s="21">
        <v>0.160751961283152</v>
      </c>
      <c r="BM65" s="21">
        <v>8.6349119924960291</v>
      </c>
      <c r="BN65" s="21">
        <v>5.6594274301407603</v>
      </c>
      <c r="BO65" s="21">
        <v>0.62845579505594396</v>
      </c>
      <c r="BP65" s="21">
        <v>0.928395032862672</v>
      </c>
      <c r="BQ65" s="21">
        <v>0.50500819417559795</v>
      </c>
      <c r="BR65" s="21">
        <v>8.3886269737828298E-2</v>
      </c>
      <c r="BS65" s="21">
        <v>2.8623092908693699E-2</v>
      </c>
      <c r="BT65" s="21">
        <v>0.767137906211381</v>
      </c>
      <c r="BU65" s="21">
        <v>8.3047253892319206E-2</v>
      </c>
      <c r="BV65" s="21">
        <v>6.8586441973349399E-2</v>
      </c>
      <c r="BW65" s="21">
        <v>2.57456412055891</v>
      </c>
      <c r="BX65" s="21">
        <v>16.5238018608181</v>
      </c>
      <c r="BY65" s="21">
        <v>0.80844052835351599</v>
      </c>
      <c r="BZ65" s="21">
        <v>0.25140087519444498</v>
      </c>
      <c r="CA65" s="21">
        <v>0</v>
      </c>
      <c r="CB65" s="21">
        <v>0.39110763448112001</v>
      </c>
      <c r="CC65" s="21">
        <v>0.25142797137269102</v>
      </c>
      <c r="CD65" s="21">
        <v>0.28235243508028601</v>
      </c>
      <c r="CE65" s="21">
        <v>0.43145287732380599</v>
      </c>
      <c r="CF65" s="21">
        <v>0.83424206164122705</v>
      </c>
      <c r="CG65" s="21">
        <v>0.88410934372248196</v>
      </c>
      <c r="CH65" s="21">
        <v>8.10069983593808E-2</v>
      </c>
      <c r="CI65" s="21">
        <v>0.114494286933536</v>
      </c>
      <c r="CJ65" s="21">
        <v>0.244561644726736</v>
      </c>
      <c r="CK65" s="21">
        <v>1.8493615954937599</v>
      </c>
      <c r="CL65" s="21">
        <v>0.12498680529039199</v>
      </c>
      <c r="CM65" s="21">
        <v>7.75546165632512</v>
      </c>
      <c r="CN65" s="21">
        <v>4.1328603520736702E-2</v>
      </c>
      <c r="CO65" s="21">
        <v>0.67217643261967297</v>
      </c>
      <c r="CP65" s="21">
        <v>0.16111744255714</v>
      </c>
      <c r="CQ65" s="21">
        <v>96.505027576072706</v>
      </c>
      <c r="CR65" s="21">
        <v>15.446132616424499</v>
      </c>
      <c r="CS65" s="21">
        <v>34.232434946120698</v>
      </c>
      <c r="CT65" s="21">
        <v>0.68077163890192505</v>
      </c>
      <c r="CU65" s="21">
        <v>0.37750145953169201</v>
      </c>
      <c r="CV65" s="21">
        <v>0.16953294186628701</v>
      </c>
      <c r="CW65" s="21">
        <v>2.5455802337602398</v>
      </c>
      <c r="CX65" s="21">
        <v>0.39492269989925299</v>
      </c>
      <c r="CY65" s="21">
        <v>6.6656228273056604</v>
      </c>
      <c r="CZ65" s="21">
        <v>0.36507884123009898</v>
      </c>
      <c r="DA65" s="21">
        <v>0.14289095546946301</v>
      </c>
      <c r="DB65" s="21">
        <v>0.445462165055652</v>
      </c>
      <c r="DC65" s="21">
        <v>0</v>
      </c>
      <c r="DD65" s="22">
        <v>326.98129630114602</v>
      </c>
      <c r="DE65" s="21">
        <v>448.82663364346399</v>
      </c>
      <c r="DF65" s="21">
        <v>0</v>
      </c>
      <c r="DG65" s="21">
        <v>30.750498948154998</v>
      </c>
      <c r="DH65" s="21">
        <v>0</v>
      </c>
      <c r="DI65" s="21">
        <v>0</v>
      </c>
      <c r="DJ65" s="22">
        <v>479.57713259161898</v>
      </c>
      <c r="DK65" s="21">
        <v>0.145721092290022</v>
      </c>
      <c r="DL65" s="21">
        <v>0</v>
      </c>
      <c r="DM65" s="21">
        <v>-9.62131647697618E-2</v>
      </c>
      <c r="DN65" s="22">
        <v>4.95079275202603E-2</v>
      </c>
      <c r="DO65" s="21">
        <v>31.833283982825701</v>
      </c>
      <c r="DP65" s="21">
        <v>5.2598732522015501</v>
      </c>
      <c r="DQ65" s="22">
        <v>37.093157235027199</v>
      </c>
      <c r="DR65" s="22">
        <v>516.71979775416605</v>
      </c>
      <c r="DS65" s="22">
        <v>843.70109405531298</v>
      </c>
    </row>
    <row r="66" spans="1:123" ht="11.25">
      <c r="A66" s="24">
        <v>2009</v>
      </c>
      <c r="B66" s="24" t="s">
        <v>134</v>
      </c>
      <c r="C66" s="23" t="s">
        <v>133</v>
      </c>
      <c r="D66" s="21">
        <v>51.025608341501602</v>
      </c>
      <c r="E66" s="21">
        <v>7.0628003013481298</v>
      </c>
      <c r="F66" s="21">
        <v>1.96543001613026</v>
      </c>
      <c r="G66" s="21">
        <v>0.89669989393085403</v>
      </c>
      <c r="H66" s="21">
        <v>8.2795870262623907</v>
      </c>
      <c r="I66" s="21">
        <v>7.1984540545385203</v>
      </c>
      <c r="J66" s="21">
        <v>0</v>
      </c>
      <c r="K66" s="21">
        <v>39.768087765936897</v>
      </c>
      <c r="L66" s="21">
        <v>6.4630900928799901</v>
      </c>
      <c r="M66" s="21">
        <v>17.605394011991901</v>
      </c>
      <c r="N66" s="21">
        <v>18.018368825968601</v>
      </c>
      <c r="O66" s="21">
        <v>10.8559713560749</v>
      </c>
      <c r="P66" s="21">
        <v>1.4003647868806499</v>
      </c>
      <c r="Q66" s="21">
        <v>24.323273296565699</v>
      </c>
      <c r="R66" s="21">
        <v>3.8934628075120501</v>
      </c>
      <c r="S66" s="21">
        <v>6.1622884873497101</v>
      </c>
      <c r="T66" s="21">
        <v>40.413663327466701</v>
      </c>
      <c r="U66" s="21">
        <v>1.26851700976064</v>
      </c>
      <c r="V66" s="21">
        <v>6.3898135509142397</v>
      </c>
      <c r="W66" s="21">
        <v>0</v>
      </c>
      <c r="X66" s="21">
        <v>5.8809561383032598</v>
      </c>
      <c r="Y66" s="21">
        <v>9.4836863130806393</v>
      </c>
      <c r="Z66" s="21">
        <v>0.81560227442111299</v>
      </c>
      <c r="AA66" s="21">
        <v>25.174187276163099</v>
      </c>
      <c r="AB66" s="21">
        <v>27.484026780002502</v>
      </c>
      <c r="AC66" s="21">
        <v>7.4977399506821696</v>
      </c>
      <c r="AD66" s="21">
        <v>3.13706420495248</v>
      </c>
      <c r="AE66" s="21">
        <v>1.3272683170385799</v>
      </c>
      <c r="AF66" s="21">
        <v>1.47079710376372</v>
      </c>
      <c r="AG66" s="21">
        <v>2.3582513646993499</v>
      </c>
      <c r="AH66" s="21">
        <v>1.5815954231317799</v>
      </c>
      <c r="AI66" s="21">
        <v>2.2821462622133302</v>
      </c>
      <c r="AJ66" s="21">
        <v>5.2671784983294403</v>
      </c>
      <c r="AK66" s="21">
        <v>19.361609898114299</v>
      </c>
      <c r="AL66" s="21">
        <v>8.1868481502233994</v>
      </c>
      <c r="AM66" s="21">
        <v>1.47221836884871</v>
      </c>
      <c r="AN66" s="21">
        <v>0.36052590522550898</v>
      </c>
      <c r="AO66" s="21">
        <v>31.866720338946099</v>
      </c>
      <c r="AP66" s="21">
        <v>4.9131191231980704</v>
      </c>
      <c r="AQ66" s="21">
        <v>5.8720332744850499</v>
      </c>
      <c r="AR66" s="21">
        <v>3.3050207834178602</v>
      </c>
      <c r="AS66" s="21">
        <v>0.45047828322410099</v>
      </c>
      <c r="AT66" s="21">
        <v>3.5104337151388099</v>
      </c>
      <c r="AU66" s="21">
        <v>8.3373631313287007</v>
      </c>
      <c r="AV66" s="21">
        <v>4.0144740353521398</v>
      </c>
      <c r="AW66" s="21">
        <v>6.6992142497141796</v>
      </c>
      <c r="AX66" s="21">
        <v>3.5781391716634801</v>
      </c>
      <c r="AY66" s="21">
        <v>0.121051000722096</v>
      </c>
      <c r="AZ66" s="21">
        <v>4.5626797143583397</v>
      </c>
      <c r="BA66" s="21">
        <v>29.960798264177299</v>
      </c>
      <c r="BB66" s="21">
        <v>1.49583378233775E-2</v>
      </c>
      <c r="BC66" s="21">
        <v>70.715444825084504</v>
      </c>
      <c r="BD66" s="21">
        <v>16.8236660788595</v>
      </c>
      <c r="BE66" s="21">
        <v>9.0355601929778295</v>
      </c>
      <c r="BF66" s="21">
        <v>51.058896607013502</v>
      </c>
      <c r="BG66" s="21">
        <v>590.72467214682297</v>
      </c>
      <c r="BH66" s="21">
        <v>118.031576650445</v>
      </c>
      <c r="BI66" s="21">
        <v>4.8209045598697902</v>
      </c>
      <c r="BJ66" s="21">
        <v>47.831059030271902</v>
      </c>
      <c r="BK66" s="21">
        <v>0.87847072570880902</v>
      </c>
      <c r="BL66" s="21">
        <v>1.5589659330011201</v>
      </c>
      <c r="BM66" s="21">
        <v>37.417143063115802</v>
      </c>
      <c r="BN66" s="21">
        <v>17.300199352698399</v>
      </c>
      <c r="BO66" s="21">
        <v>17.741616590603101</v>
      </c>
      <c r="BP66" s="21">
        <v>19.371019652058301</v>
      </c>
      <c r="BQ66" s="21">
        <v>5.10392759859318</v>
      </c>
      <c r="BR66" s="21">
        <v>0.45851676657721702</v>
      </c>
      <c r="BS66" s="21">
        <v>0.19267286949687201</v>
      </c>
      <c r="BT66" s="21">
        <v>13.006341623391</v>
      </c>
      <c r="BU66" s="21">
        <v>2.7262953833469501</v>
      </c>
      <c r="BV66" s="21">
        <v>0.30629106053514799</v>
      </c>
      <c r="BW66" s="21">
        <v>24.300352597549999</v>
      </c>
      <c r="BX66" s="21">
        <v>32.266800826127998</v>
      </c>
      <c r="BY66" s="21">
        <v>2.22434249096526</v>
      </c>
      <c r="BZ66" s="21">
        <v>2.7877581271802199</v>
      </c>
      <c r="CA66" s="21">
        <v>1.0295037548910899E-8</v>
      </c>
      <c r="CB66" s="21">
        <v>1.8043093903649201</v>
      </c>
      <c r="CC66" s="21">
        <v>3.7086889542770498</v>
      </c>
      <c r="CD66" s="21">
        <v>5.0188151772638996</v>
      </c>
      <c r="CE66" s="21">
        <v>3.25205185127483</v>
      </c>
      <c r="CF66" s="21">
        <v>22.194077025331602</v>
      </c>
      <c r="CG66" s="21">
        <v>2.1505065034914499</v>
      </c>
      <c r="CH66" s="21">
        <v>0.97115304035942496</v>
      </c>
      <c r="CI66" s="21">
        <v>0.64662543209288703</v>
      </c>
      <c r="CJ66" s="21">
        <v>1.14975211863356</v>
      </c>
      <c r="CK66" s="21">
        <v>19.137177745937599</v>
      </c>
      <c r="CL66" s="21">
        <v>2.84606923301572</v>
      </c>
      <c r="CM66" s="21">
        <v>13.474544315537001</v>
      </c>
      <c r="CN66" s="21">
        <v>0.217829679993856</v>
      </c>
      <c r="CO66" s="21">
        <v>5.15781308042685</v>
      </c>
      <c r="CP66" s="21">
        <v>1.90713464140459</v>
      </c>
      <c r="CQ66" s="21">
        <v>57.564213105585303</v>
      </c>
      <c r="CR66" s="21">
        <v>63.346776745623004</v>
      </c>
      <c r="CS66" s="21">
        <v>78.074105066858095</v>
      </c>
      <c r="CT66" s="21">
        <v>6.7207906995498403</v>
      </c>
      <c r="CU66" s="21">
        <v>3.9595640507862901</v>
      </c>
      <c r="CV66" s="21">
        <v>0.29013232101622899</v>
      </c>
      <c r="CW66" s="21">
        <v>0.12304954812937199</v>
      </c>
      <c r="CX66" s="21">
        <v>0.98558422658240397</v>
      </c>
      <c r="CY66" s="21">
        <v>3.7047182746527598</v>
      </c>
      <c r="CZ66" s="21">
        <v>0.67191818639927603</v>
      </c>
      <c r="DA66" s="21">
        <v>0.54965823823083804</v>
      </c>
      <c r="DB66" s="21">
        <v>2.7417873358662401</v>
      </c>
      <c r="DC66" s="21">
        <v>0</v>
      </c>
      <c r="DD66" s="22">
        <v>1872.39040135703</v>
      </c>
      <c r="DE66" s="21">
        <v>576.64509506832405</v>
      </c>
      <c r="DF66" s="21">
        <v>0</v>
      </c>
      <c r="DG66" s="21">
        <v>25.137217737651699</v>
      </c>
      <c r="DH66" s="21">
        <v>0</v>
      </c>
      <c r="DI66" s="21">
        <v>0</v>
      </c>
      <c r="DJ66" s="22">
        <v>601.78231280597595</v>
      </c>
      <c r="DK66" s="21">
        <v>4.1446705596810398</v>
      </c>
      <c r="DL66" s="21">
        <v>-1.5696857085598401E-2</v>
      </c>
      <c r="DM66" s="21">
        <v>1.2882472563866401</v>
      </c>
      <c r="DN66" s="22">
        <v>5.4172209589820701</v>
      </c>
      <c r="DO66" s="21">
        <v>369.980964056772</v>
      </c>
      <c r="DP66" s="21">
        <v>175.35677327799399</v>
      </c>
      <c r="DQ66" s="22">
        <v>545.33773733476596</v>
      </c>
      <c r="DR66" s="22">
        <v>1152.5372710997201</v>
      </c>
      <c r="DS66" s="22">
        <v>3024.9276724567599</v>
      </c>
    </row>
    <row r="67" spans="1:123" ht="11.25">
      <c r="A67" s="34">
        <v>2009</v>
      </c>
      <c r="B67" s="34" t="s">
        <v>132</v>
      </c>
      <c r="C67" s="33" t="s">
        <v>131</v>
      </c>
      <c r="D67" s="32">
        <v>0.28990603039189999</v>
      </c>
      <c r="E67" s="32">
        <v>2.7010154567151901E-4</v>
      </c>
      <c r="F67" s="32">
        <v>1.4892584566593701E-3</v>
      </c>
      <c r="G67" s="32">
        <v>7.8932573054093201E-3</v>
      </c>
      <c r="H67" s="32">
        <v>8.1946462134658907E-3</v>
      </c>
      <c r="I67" s="32">
        <v>0.33963735925070299</v>
      </c>
      <c r="J67" s="32">
        <v>0</v>
      </c>
      <c r="K67" s="32">
        <v>0.41971267530387402</v>
      </c>
      <c r="L67" s="32">
        <v>54.5370504167077</v>
      </c>
      <c r="M67" s="32">
        <v>0.107016446823146</v>
      </c>
      <c r="N67" s="32">
        <v>5.8297650444429196E-3</v>
      </c>
      <c r="O67" s="32">
        <v>9.4868407858278297E-2</v>
      </c>
      <c r="P67" s="32">
        <v>1.10109197180389E-2</v>
      </c>
      <c r="Q67" s="32">
        <v>7.8833160107666E-2</v>
      </c>
      <c r="R67" s="32">
        <v>0.10151046226758501</v>
      </c>
      <c r="S67" s="32">
        <v>1.4431926389076701E-3</v>
      </c>
      <c r="T67" s="32">
        <v>2.1383722033858801</v>
      </c>
      <c r="U67" s="32">
        <v>6.8963180504455504E-2</v>
      </c>
      <c r="V67" s="32">
        <v>2.8095849416740599E-3</v>
      </c>
      <c r="W67" s="32">
        <v>0</v>
      </c>
      <c r="X67" s="32">
        <v>0.105813959846477</v>
      </c>
      <c r="Y67" s="32">
        <v>0.151272356722782</v>
      </c>
      <c r="Z67" s="32">
        <v>1.01585106640763E-3</v>
      </c>
      <c r="AA67" s="32">
        <v>9.2803572810625807E-3</v>
      </c>
      <c r="AB67" s="32">
        <v>0.22117278284970099</v>
      </c>
      <c r="AC67" s="32">
        <v>1.0076884507325501</v>
      </c>
      <c r="AD67" s="32">
        <v>0.352112590366916</v>
      </c>
      <c r="AE67" s="32">
        <v>8.4436877825093005E-3</v>
      </c>
      <c r="AF67" s="32">
        <v>9.0453770930903309E-3</v>
      </c>
      <c r="AG67" s="32">
        <v>0.13642444804522799</v>
      </c>
      <c r="AH67" s="32">
        <v>0.17994333498255799</v>
      </c>
      <c r="AI67" s="32">
        <v>8.0301118172926594E-2</v>
      </c>
      <c r="AJ67" s="32">
        <v>0.12720267236400001</v>
      </c>
      <c r="AK67" s="32">
        <v>0.56685526166120404</v>
      </c>
      <c r="AL67" s="32">
        <v>0.16533994918634901</v>
      </c>
      <c r="AM67" s="32">
        <v>6.76173865849935E-2</v>
      </c>
      <c r="AN67" s="32">
        <v>3.7508896460408503E-2</v>
      </c>
      <c r="AO67" s="32">
        <v>1.4530342973592201</v>
      </c>
      <c r="AP67" s="32">
        <v>0.59915156784046897</v>
      </c>
      <c r="AQ67" s="32">
        <v>0.35998814109299099</v>
      </c>
      <c r="AR67" s="32">
        <v>0.33107064133201602</v>
      </c>
      <c r="AS67" s="32">
        <v>9.0353306040499598E-2</v>
      </c>
      <c r="AT67" s="32">
        <v>0.55418703904237199</v>
      </c>
      <c r="AU67" s="32">
        <v>6.7080314915534803E-2</v>
      </c>
      <c r="AV67" s="32">
        <v>0.38427685961406499</v>
      </c>
      <c r="AW67" s="32">
        <v>1.06500561236722</v>
      </c>
      <c r="AX67" s="32">
        <v>0.15942296919325999</v>
      </c>
      <c r="AY67" s="32">
        <v>7.5515670391433198E-2</v>
      </c>
      <c r="AZ67" s="32">
        <v>0.48935247279083699</v>
      </c>
      <c r="BA67" s="32">
        <v>0.319047216484736</v>
      </c>
      <c r="BB67" s="32">
        <v>5.9117965351750702E-5</v>
      </c>
      <c r="BC67" s="32">
        <v>0.96554782966025698</v>
      </c>
      <c r="BD67" s="32">
        <v>0.27742849723811303</v>
      </c>
      <c r="BE67" s="32">
        <v>0.65787772400647604</v>
      </c>
      <c r="BF67" s="32">
        <v>1.9161740166587999</v>
      </c>
      <c r="BG67" s="32">
        <v>10.532218853456399</v>
      </c>
      <c r="BH67" s="32">
        <v>0.77772580085159504</v>
      </c>
      <c r="BI67" s="32">
        <v>1.21880292027486</v>
      </c>
      <c r="BJ67" s="32">
        <v>0.73473222380707004</v>
      </c>
      <c r="BK67" s="32">
        <v>53.632227389516402</v>
      </c>
      <c r="BL67" s="32">
        <v>1.09803453872954</v>
      </c>
      <c r="BM67" s="32">
        <v>14.289166195620201</v>
      </c>
      <c r="BN67" s="32">
        <v>1.3210922021232101</v>
      </c>
      <c r="BO67" s="32">
        <v>0.82962317569972899</v>
      </c>
      <c r="BP67" s="32">
        <v>0.91989802184580205</v>
      </c>
      <c r="BQ67" s="32">
        <v>0.79127618789393595</v>
      </c>
      <c r="BR67" s="32">
        <v>7.3135325803854803E-2</v>
      </c>
      <c r="BS67" s="32">
        <v>1.39557081545689E-2</v>
      </c>
      <c r="BT67" s="32">
        <v>0.95881633046377102</v>
      </c>
      <c r="BU67" s="32">
        <v>5.3069303545593E-2</v>
      </c>
      <c r="BV67" s="32">
        <v>2.6226786005046402E-3</v>
      </c>
      <c r="BW67" s="32">
        <v>1.05937656971217</v>
      </c>
      <c r="BX67" s="32">
        <v>8.8299402982697703</v>
      </c>
      <c r="BY67" s="32">
        <v>0.56837891650022898</v>
      </c>
      <c r="BZ67" s="32">
        <v>9.34482814521784E-2</v>
      </c>
      <c r="CA67" s="32">
        <v>0</v>
      </c>
      <c r="CB67" s="32">
        <v>2.25889188233762E-2</v>
      </c>
      <c r="CC67" s="32">
        <v>1.26917660680144E-2</v>
      </c>
      <c r="CD67" s="32">
        <v>9.2147671870047992E-3</v>
      </c>
      <c r="CE67" s="32">
        <v>0.31000757310982002</v>
      </c>
      <c r="CF67" s="32">
        <v>8.4477459625885098E-2</v>
      </c>
      <c r="CG67" s="32">
        <v>7.8936645755716701E-3</v>
      </c>
      <c r="CH67" s="32">
        <v>3.61935277954425E-2</v>
      </c>
      <c r="CI67" s="32">
        <v>6.4203414272927403E-2</v>
      </c>
      <c r="CJ67" s="32">
        <v>1.90112444366714E-3</v>
      </c>
      <c r="CK67" s="32">
        <v>0.397541238193445</v>
      </c>
      <c r="CL67" s="32">
        <v>0.16155787811178501</v>
      </c>
      <c r="CM67" s="32">
        <v>1.35119705406558</v>
      </c>
      <c r="CN67" s="32">
        <v>1.8893562436529499E-2</v>
      </c>
      <c r="CO67" s="32">
        <v>0.302441038234118</v>
      </c>
      <c r="CP67" s="32">
        <v>0.115607959826839</v>
      </c>
      <c r="CQ67" s="32">
        <v>0.99741573190438604</v>
      </c>
      <c r="CR67" s="32">
        <v>0.68624565196435405</v>
      </c>
      <c r="CS67" s="32">
        <v>0.85330004848552599</v>
      </c>
      <c r="CT67" s="32">
        <v>7.4345339324940904E-2</v>
      </c>
      <c r="CU67" s="32">
        <v>5.7497465254756297E-2</v>
      </c>
      <c r="CV67" s="32">
        <v>7.6631582690925806E-2</v>
      </c>
      <c r="CW67" s="32">
        <v>5.3473327680311003E-3</v>
      </c>
      <c r="CX67" s="32">
        <v>0.17750908147033001</v>
      </c>
      <c r="CY67" s="32">
        <v>4.9636161328487097E-2</v>
      </c>
      <c r="CZ67" s="32">
        <v>0.16347714134389901</v>
      </c>
      <c r="DA67" s="32">
        <v>6.3752858169421001E-2</v>
      </c>
      <c r="DB67" s="32">
        <v>7.0012238832116394E-2</v>
      </c>
      <c r="DC67" s="32">
        <v>0</v>
      </c>
      <c r="DD67" s="31">
        <v>175.17554534628701</v>
      </c>
      <c r="DE67" s="32">
        <v>155.40004455856999</v>
      </c>
      <c r="DF67" s="32">
        <v>0</v>
      </c>
      <c r="DG67" s="32">
        <v>6.0832334197408597</v>
      </c>
      <c r="DH67" s="32">
        <v>0</v>
      </c>
      <c r="DI67" s="32">
        <v>0</v>
      </c>
      <c r="DJ67" s="31">
        <v>161.48327797831101</v>
      </c>
      <c r="DK67" s="32">
        <v>24.422263951940199</v>
      </c>
      <c r="DL67" s="32">
        <v>2.8494124965741101E-2</v>
      </c>
      <c r="DM67" s="32">
        <v>-3.4441420705331897E-2</v>
      </c>
      <c r="DN67" s="31">
        <v>24.4163166562006</v>
      </c>
      <c r="DO67" s="32">
        <v>40.399212635056998</v>
      </c>
      <c r="DP67" s="32">
        <v>269.204866620617</v>
      </c>
      <c r="DQ67" s="31">
        <v>309.60407925567398</v>
      </c>
      <c r="DR67" s="31">
        <v>495.50367389018601</v>
      </c>
      <c r="DS67" s="31">
        <v>670.67921923647202</v>
      </c>
    </row>
    <row r="68" spans="1:123" ht="15.95" customHeight="1">
      <c r="A68" s="30">
        <v>2009</v>
      </c>
      <c r="B68" s="30" t="s">
        <v>130</v>
      </c>
      <c r="C68" s="29" t="s">
        <v>129</v>
      </c>
      <c r="D68" s="27">
        <v>0.913297309679581</v>
      </c>
      <c r="E68" s="27">
        <v>0.42345725791558098</v>
      </c>
      <c r="F68" s="27">
        <v>2.2336867956633802E-3</v>
      </c>
      <c r="G68" s="27">
        <v>0</v>
      </c>
      <c r="H68" s="27">
        <v>0</v>
      </c>
      <c r="I68" s="27">
        <v>0.57811368456529799</v>
      </c>
      <c r="J68" s="27">
        <v>0</v>
      </c>
      <c r="K68" s="27">
        <v>1.3044491967462</v>
      </c>
      <c r="L68" s="27">
        <v>29.129579697376599</v>
      </c>
      <c r="M68" s="27">
        <v>0.13853432238233701</v>
      </c>
      <c r="N68" s="27">
        <v>8.1551639881464105E-2</v>
      </c>
      <c r="O68" s="27">
        <v>0.11650478406718701</v>
      </c>
      <c r="P68" s="27">
        <v>5.4642508515964999E-2</v>
      </c>
      <c r="Q68" s="27">
        <v>0.25029130929264698</v>
      </c>
      <c r="R68" s="27">
        <v>0.55504910227498305</v>
      </c>
      <c r="S68" s="27">
        <v>2.3015410592712401E-3</v>
      </c>
      <c r="T68" s="27">
        <v>2.4124305440017699</v>
      </c>
      <c r="U68" s="27">
        <v>7.7814177166723994E-2</v>
      </c>
      <c r="V68" s="27">
        <v>4.9611512751319402E-3</v>
      </c>
      <c r="W68" s="27">
        <v>0</v>
      </c>
      <c r="X68" s="27">
        <v>0.179373598607968</v>
      </c>
      <c r="Y68" s="27">
        <v>0.21528130376486601</v>
      </c>
      <c r="Z68" s="27">
        <v>1.0171796933984699E-3</v>
      </c>
      <c r="AA68" s="27">
        <v>1.45142384212948E-2</v>
      </c>
      <c r="AB68" s="27">
        <v>0.51176386734410995</v>
      </c>
      <c r="AC68" s="27">
        <v>0.21115266813832101</v>
      </c>
      <c r="AD68" s="27">
        <v>0.43563621082936799</v>
      </c>
      <c r="AE68" s="27">
        <v>1.42644323936695E-2</v>
      </c>
      <c r="AF68" s="27">
        <v>1.56116367688577E-2</v>
      </c>
      <c r="AG68" s="27">
        <v>0.27474413282142401</v>
      </c>
      <c r="AH68" s="27">
        <v>0.13859911662626501</v>
      </c>
      <c r="AI68" s="27">
        <v>0.18160273567857199</v>
      </c>
      <c r="AJ68" s="27">
        <v>0.17696011783954799</v>
      </c>
      <c r="AK68" s="27">
        <v>1.02901995172095</v>
      </c>
      <c r="AL68" s="27">
        <v>0.23458944249219901</v>
      </c>
      <c r="AM68" s="27">
        <v>0.219841811329716</v>
      </c>
      <c r="AN68" s="27">
        <v>8.8961965324464903E-2</v>
      </c>
      <c r="AO68" s="27">
        <v>2.5608529541137899</v>
      </c>
      <c r="AP68" s="27">
        <v>1.3329375463147899</v>
      </c>
      <c r="AQ68" s="27">
        <v>0.52068955669294403</v>
      </c>
      <c r="AR68" s="27">
        <v>1.25676736137631</v>
      </c>
      <c r="AS68" s="27">
        <v>0.202232392586702</v>
      </c>
      <c r="AT68" s="27">
        <v>4.72078362145316</v>
      </c>
      <c r="AU68" s="27">
        <v>6.0732475407957502E-2</v>
      </c>
      <c r="AV68" s="27">
        <v>0.40479046048248701</v>
      </c>
      <c r="AW68" s="27">
        <v>2.11096213971418</v>
      </c>
      <c r="AX68" s="27">
        <v>0.15010825920614301</v>
      </c>
      <c r="AY68" s="27">
        <v>6.9038934606940203E-2</v>
      </c>
      <c r="AZ68" s="27">
        <v>0.17752551434644501</v>
      </c>
      <c r="BA68" s="27">
        <v>1.01962243833705</v>
      </c>
      <c r="BB68" s="27">
        <v>6.4455469968066097E-5</v>
      </c>
      <c r="BC68" s="27">
        <v>3.0790538138721</v>
      </c>
      <c r="BD68" s="27">
        <v>0.65054025474922195</v>
      </c>
      <c r="BE68" s="27">
        <v>1.29452014052771</v>
      </c>
      <c r="BF68" s="27">
        <v>5.8760606348015703</v>
      </c>
      <c r="BG68" s="27">
        <v>20.024653240994699</v>
      </c>
      <c r="BH68" s="27">
        <v>6.0654339731076403</v>
      </c>
      <c r="BI68" s="27">
        <v>1.1243877816669099</v>
      </c>
      <c r="BJ68" s="27">
        <v>2.7855422238754799</v>
      </c>
      <c r="BK68" s="27">
        <v>2.1534213480285498</v>
      </c>
      <c r="BL68" s="27">
        <v>26.711959043859402</v>
      </c>
      <c r="BM68" s="27">
        <v>26.081581185857601</v>
      </c>
      <c r="BN68" s="27">
        <v>14.7216553689259</v>
      </c>
      <c r="BO68" s="27">
        <v>3.8646842217603599</v>
      </c>
      <c r="BP68" s="27">
        <v>4.5181003296593003</v>
      </c>
      <c r="BQ68" s="27">
        <v>0.93866924182961897</v>
      </c>
      <c r="BR68" s="27">
        <v>0.74226622969963596</v>
      </c>
      <c r="BS68" s="27">
        <v>0.235332615269356</v>
      </c>
      <c r="BT68" s="27">
        <v>3.5844332608327698</v>
      </c>
      <c r="BU68" s="27">
        <v>1.03135683483829</v>
      </c>
      <c r="BV68" s="27">
        <v>0.107426824894035</v>
      </c>
      <c r="BW68" s="27">
        <v>45.082086914876399</v>
      </c>
      <c r="BX68" s="27">
        <v>26.605067616772601</v>
      </c>
      <c r="BY68" s="27">
        <v>1.5229605103508901</v>
      </c>
      <c r="BZ68" s="27">
        <v>1.9614663190302699</v>
      </c>
      <c r="CA68" s="27">
        <v>0</v>
      </c>
      <c r="CB68" s="27">
        <v>0.27581365671823099</v>
      </c>
      <c r="CC68" s="27">
        <v>1.4496369434502401</v>
      </c>
      <c r="CD68" s="27">
        <v>1.5482978834382499</v>
      </c>
      <c r="CE68" s="27">
        <v>5.4487512869884496</v>
      </c>
      <c r="CF68" s="27">
        <v>3.0031280807569001</v>
      </c>
      <c r="CG68" s="27">
        <v>3.75259114156963</v>
      </c>
      <c r="CH68" s="27">
        <v>0.58367579322137997</v>
      </c>
      <c r="CI68" s="27">
        <v>0.52277354822707001</v>
      </c>
      <c r="CJ68" s="27">
        <v>4.4339588792997996E-3</v>
      </c>
      <c r="CK68" s="27">
        <v>3.4423613258689301</v>
      </c>
      <c r="CL68" s="27">
        <v>3.3021095532242599</v>
      </c>
      <c r="CM68" s="27">
        <v>7.3879725088835402</v>
      </c>
      <c r="CN68" s="27">
        <v>0.30830456018821301</v>
      </c>
      <c r="CO68" s="27">
        <v>0.67326648522863897</v>
      </c>
      <c r="CP68" s="27">
        <v>1.9751603547411301</v>
      </c>
      <c r="CQ68" s="27">
        <v>12.815568282975001</v>
      </c>
      <c r="CR68" s="27">
        <v>0.79006829073313101</v>
      </c>
      <c r="CS68" s="27">
        <v>2.2482790088288098</v>
      </c>
      <c r="CT68" s="27">
        <v>0.54251289855961005</v>
      </c>
      <c r="CU68" s="27">
        <v>0.32691607048233101</v>
      </c>
      <c r="CV68" s="27">
        <v>0.55975807203770001</v>
      </c>
      <c r="CW68" s="27">
        <v>0.34718277019666299</v>
      </c>
      <c r="CX68" s="27">
        <v>1.9159839266564</v>
      </c>
      <c r="CY68" s="27">
        <v>1.5350344139063401</v>
      </c>
      <c r="CZ68" s="27">
        <v>1.7766248132939999</v>
      </c>
      <c r="DA68" s="27">
        <v>0.13933891584025701</v>
      </c>
      <c r="DB68" s="27">
        <v>1.17461623223503</v>
      </c>
      <c r="DC68" s="27">
        <v>0</v>
      </c>
      <c r="DD68" s="28">
        <v>313.18807514011002</v>
      </c>
      <c r="DE68" s="27">
        <v>540.62884043578902</v>
      </c>
      <c r="DF68" s="27">
        <v>0</v>
      </c>
      <c r="DG68" s="27">
        <v>3.1778210065099302</v>
      </c>
      <c r="DH68" s="27">
        <v>0</v>
      </c>
      <c r="DI68" s="27">
        <v>0</v>
      </c>
      <c r="DJ68" s="28">
        <v>543.80666144229895</v>
      </c>
      <c r="DK68" s="27">
        <v>3.8975430511195999</v>
      </c>
      <c r="DL68" s="27">
        <v>1.0105193873781801E-2</v>
      </c>
      <c r="DM68" s="27">
        <v>-0.64095982142743502</v>
      </c>
      <c r="DN68" s="28">
        <v>3.2666884235659399</v>
      </c>
      <c r="DO68" s="27">
        <v>276.119200986051</v>
      </c>
      <c r="DP68" s="27">
        <v>46.903875780348002</v>
      </c>
      <c r="DQ68" s="28">
        <v>323.02307676639902</v>
      </c>
      <c r="DR68" s="28">
        <v>870.09642663226396</v>
      </c>
      <c r="DS68" s="28">
        <v>1183.28450177237</v>
      </c>
    </row>
    <row r="69" spans="1:123" ht="11.25">
      <c r="A69" s="24">
        <v>2009</v>
      </c>
      <c r="B69" s="24" t="s">
        <v>128</v>
      </c>
      <c r="C69" s="23" t="s">
        <v>127</v>
      </c>
      <c r="D69" s="21">
        <v>1.56744165211736</v>
      </c>
      <c r="E69" s="21">
        <v>7.7536113923566703E-3</v>
      </c>
      <c r="F69" s="21">
        <v>0.18654984184283499</v>
      </c>
      <c r="G69" s="21">
        <v>2.84261186842821</v>
      </c>
      <c r="H69" s="21">
        <v>0</v>
      </c>
      <c r="I69" s="21">
        <v>0.68670251952969896</v>
      </c>
      <c r="J69" s="21">
        <v>0</v>
      </c>
      <c r="K69" s="21">
        <v>0.38024431827687</v>
      </c>
      <c r="L69" s="21">
        <v>15.2326819760614</v>
      </c>
      <c r="M69" s="21">
        <v>0.95776530962075301</v>
      </c>
      <c r="N69" s="21">
        <v>1.11459365247444</v>
      </c>
      <c r="O69" s="21">
        <v>0.431434583988554</v>
      </c>
      <c r="P69" s="21">
        <v>0.15490109081894099</v>
      </c>
      <c r="Q69" s="21">
        <v>2.09122947571842</v>
      </c>
      <c r="R69" s="21">
        <v>0.70097827795525802</v>
      </c>
      <c r="S69" s="21">
        <v>0.373724063718886</v>
      </c>
      <c r="T69" s="21">
        <v>5.9406980998433898</v>
      </c>
      <c r="U69" s="21">
        <v>0.19167731813771299</v>
      </c>
      <c r="V69" s="21">
        <v>0.370217637007278</v>
      </c>
      <c r="W69" s="21">
        <v>0</v>
      </c>
      <c r="X69" s="21">
        <v>0.82592964028333304</v>
      </c>
      <c r="Y69" s="21">
        <v>0.90890764270634605</v>
      </c>
      <c r="Z69" s="21">
        <v>0.48052241464154299</v>
      </c>
      <c r="AA69" s="21">
        <v>1.2644143802824099</v>
      </c>
      <c r="AB69" s="21">
        <v>1.69342367986106</v>
      </c>
      <c r="AC69" s="21">
        <v>0.41998151800212602</v>
      </c>
      <c r="AD69" s="21">
        <v>1.0534617903065999</v>
      </c>
      <c r="AE69" s="21">
        <v>0.144895899428021</v>
      </c>
      <c r="AF69" s="21">
        <v>0.11073136801842901</v>
      </c>
      <c r="AG69" s="21">
        <v>0.58455536701410205</v>
      </c>
      <c r="AH69" s="21">
        <v>0.34690411832300899</v>
      </c>
      <c r="AI69" s="21">
        <v>3.6302066297850102</v>
      </c>
      <c r="AJ69" s="21">
        <v>1.0563562548921599</v>
      </c>
      <c r="AK69" s="21">
        <v>0.75280346464818904</v>
      </c>
      <c r="AL69" s="21">
        <v>0.80311418148601998</v>
      </c>
      <c r="AM69" s="21">
        <v>3.8741575321359897E-2</v>
      </c>
      <c r="AN69" s="21">
        <v>3.08082066396578E-2</v>
      </c>
      <c r="AO69" s="21">
        <v>9.0678022290275209</v>
      </c>
      <c r="AP69" s="21">
        <v>3.8989473752491501</v>
      </c>
      <c r="AQ69" s="21">
        <v>1.2759790331216301</v>
      </c>
      <c r="AR69" s="21">
        <v>6.7105691894588304</v>
      </c>
      <c r="AS69" s="21">
        <v>0.63694409664151197</v>
      </c>
      <c r="AT69" s="21">
        <v>5.94074202835015</v>
      </c>
      <c r="AU69" s="21">
        <v>0.93835282432209799</v>
      </c>
      <c r="AV69" s="21">
        <v>1.5612563752748501</v>
      </c>
      <c r="AW69" s="21">
        <v>6.7478790830890398</v>
      </c>
      <c r="AX69" s="21">
        <v>21.301793510508499</v>
      </c>
      <c r="AY69" s="21">
        <v>1.83683120737489</v>
      </c>
      <c r="AZ69" s="21">
        <v>3.8848482540098299</v>
      </c>
      <c r="BA69" s="21">
        <v>2.5092675325599401</v>
      </c>
      <c r="BB69" s="21">
        <v>2.2906040332092599E-2</v>
      </c>
      <c r="BC69" s="21">
        <v>15.2810902461138</v>
      </c>
      <c r="BD69" s="21">
        <v>3.1484271346235002</v>
      </c>
      <c r="BE69" s="21">
        <v>7.9211923741093599</v>
      </c>
      <c r="BF69" s="21">
        <v>39.210583435950703</v>
      </c>
      <c r="BG69" s="21">
        <v>732.76841118193704</v>
      </c>
      <c r="BH69" s="21">
        <v>79.421838472230206</v>
      </c>
      <c r="BI69" s="21">
        <v>269.08785485766299</v>
      </c>
      <c r="BJ69" s="21">
        <v>113.553307195027</v>
      </c>
      <c r="BK69" s="21">
        <v>105.54215564000501</v>
      </c>
      <c r="BL69" s="21">
        <v>68.515836415304605</v>
      </c>
      <c r="BM69" s="21">
        <v>782.57029497453505</v>
      </c>
      <c r="BN69" s="21">
        <v>6.1150824293623796</v>
      </c>
      <c r="BO69" s="21">
        <v>7.06830773514314</v>
      </c>
      <c r="BP69" s="21">
        <v>22.032491336697301</v>
      </c>
      <c r="BQ69" s="21">
        <v>0.26500323312089602</v>
      </c>
      <c r="BR69" s="21">
        <v>1.70448353318656</v>
      </c>
      <c r="BS69" s="21">
        <v>0.72078621503628404</v>
      </c>
      <c r="BT69" s="21">
        <v>36.851888225224101</v>
      </c>
      <c r="BU69" s="21">
        <v>8.9466278718246794</v>
      </c>
      <c r="BV69" s="21">
        <v>0.227210376843268</v>
      </c>
      <c r="BW69" s="21">
        <v>58.886268001643501</v>
      </c>
      <c r="BX69" s="21">
        <v>50.218262128322301</v>
      </c>
      <c r="BY69" s="21">
        <v>7.3448169680262501</v>
      </c>
      <c r="BZ69" s="21">
        <v>8.5666176165409809</v>
      </c>
      <c r="CA69" s="21">
        <v>0</v>
      </c>
      <c r="CB69" s="21">
        <v>10.999585048623</v>
      </c>
      <c r="CC69" s="21">
        <v>2.2308625671598898</v>
      </c>
      <c r="CD69" s="21">
        <v>1.9570869027478499</v>
      </c>
      <c r="CE69" s="21">
        <v>3.2844032037040201</v>
      </c>
      <c r="CF69" s="21">
        <v>31.793745540804299</v>
      </c>
      <c r="CG69" s="21">
        <v>2.19264106057723</v>
      </c>
      <c r="CH69" s="21">
        <v>0.27419408345886698</v>
      </c>
      <c r="CI69" s="21">
        <v>1.02047295892875</v>
      </c>
      <c r="CJ69" s="21">
        <v>0.11367017136266</v>
      </c>
      <c r="CK69" s="21">
        <v>12.9649877767619</v>
      </c>
      <c r="CL69" s="21">
        <v>5.8052197626503599</v>
      </c>
      <c r="CM69" s="21">
        <v>0.50862566277190102</v>
      </c>
      <c r="CN69" s="21">
        <v>0.47857368993109101</v>
      </c>
      <c r="CO69" s="21">
        <v>5.8482442463465203</v>
      </c>
      <c r="CP69" s="21">
        <v>6.6051316311550101</v>
      </c>
      <c r="CQ69" s="21">
        <v>22.487331776117301</v>
      </c>
      <c r="CR69" s="21">
        <v>5.2210142196857499</v>
      </c>
      <c r="CS69" s="21">
        <v>3.7609218193937202</v>
      </c>
      <c r="CT69" s="21">
        <v>0.4494372007031</v>
      </c>
      <c r="CU69" s="21">
        <v>0.50774577187154402</v>
      </c>
      <c r="CV69" s="21">
        <v>1.0847323553535699</v>
      </c>
      <c r="CW69" s="21">
        <v>0.934330744112291</v>
      </c>
      <c r="CX69" s="21">
        <v>3.7080903491262101</v>
      </c>
      <c r="CY69" s="21">
        <v>1.82888647996638</v>
      </c>
      <c r="CZ69" s="21">
        <v>2.5314018255759501</v>
      </c>
      <c r="DA69" s="21">
        <v>0.35223662040213899</v>
      </c>
      <c r="DB69" s="21">
        <v>3.8615299975995301</v>
      </c>
      <c r="DC69" s="21">
        <v>0</v>
      </c>
      <c r="DD69" s="22">
        <v>2672.4850232732501</v>
      </c>
      <c r="DE69" s="21">
        <v>56.6680427748081</v>
      </c>
      <c r="DF69" s="21">
        <v>0</v>
      </c>
      <c r="DG69" s="21">
        <v>0.39404426541959597</v>
      </c>
      <c r="DH69" s="21">
        <v>0</v>
      </c>
      <c r="DI69" s="21">
        <v>0</v>
      </c>
      <c r="DJ69" s="22">
        <v>57.062087040227702</v>
      </c>
      <c r="DK69" s="21">
        <v>31.022828200393501</v>
      </c>
      <c r="DL69" s="21">
        <v>0</v>
      </c>
      <c r="DM69" s="21">
        <v>-1.98298481436028</v>
      </c>
      <c r="DN69" s="22">
        <v>29.039843386033201</v>
      </c>
      <c r="DO69" s="21">
        <v>494.57008536556799</v>
      </c>
      <c r="DP69" s="21">
        <v>363.53479032467902</v>
      </c>
      <c r="DQ69" s="22">
        <v>858.10487569024701</v>
      </c>
      <c r="DR69" s="22">
        <v>944.20680611650801</v>
      </c>
      <c r="DS69" s="22">
        <v>3616.6918293897602</v>
      </c>
    </row>
    <row r="70" spans="1:123" ht="11.25">
      <c r="A70" s="24">
        <v>2009</v>
      </c>
      <c r="B70" s="24" t="s">
        <v>126</v>
      </c>
      <c r="C70" s="23" t="s">
        <v>125</v>
      </c>
      <c r="D70" s="21">
        <v>3.0749436331429298</v>
      </c>
      <c r="E70" s="21">
        <v>8.1416318449875399E-3</v>
      </c>
      <c r="F70" s="21">
        <v>0.13310638435591399</v>
      </c>
      <c r="G70" s="21">
        <v>6.0260074102145298E-3</v>
      </c>
      <c r="H70" s="21">
        <v>3.7576626635228801E-5</v>
      </c>
      <c r="I70" s="21">
        <v>0.45742778984428401</v>
      </c>
      <c r="J70" s="21">
        <v>0</v>
      </c>
      <c r="K70" s="21">
        <v>0.17907902711610699</v>
      </c>
      <c r="L70" s="21">
        <v>8.8108419521617396</v>
      </c>
      <c r="M70" s="21">
        <v>0.52100301430529306</v>
      </c>
      <c r="N70" s="21">
        <v>0.98285027196233798</v>
      </c>
      <c r="O70" s="21">
        <v>0.13929535347021901</v>
      </c>
      <c r="P70" s="21">
        <v>0.22109856338839201</v>
      </c>
      <c r="Q70" s="21">
        <v>0.50475585864871297</v>
      </c>
      <c r="R70" s="21">
        <v>3.36438200568004</v>
      </c>
      <c r="S70" s="21">
        <v>0.225590791576394</v>
      </c>
      <c r="T70" s="21">
        <v>9.2551541831139996</v>
      </c>
      <c r="U70" s="21">
        <v>0.30232993356455001</v>
      </c>
      <c r="V70" s="21">
        <v>2.1554729032052</v>
      </c>
      <c r="W70" s="21">
        <v>0</v>
      </c>
      <c r="X70" s="21">
        <v>0.38402894475406801</v>
      </c>
      <c r="Y70" s="21">
        <v>0.207277273617471</v>
      </c>
      <c r="Z70" s="21">
        <v>9.3348189817595406E-2</v>
      </c>
      <c r="AA70" s="21">
        <v>1.4978098927158801</v>
      </c>
      <c r="AB70" s="21">
        <v>3.5316377104349699</v>
      </c>
      <c r="AC70" s="21">
        <v>0.16867854607583599</v>
      </c>
      <c r="AD70" s="21">
        <v>0.96207391938908504</v>
      </c>
      <c r="AE70" s="21">
        <v>4.3902614151122503E-2</v>
      </c>
      <c r="AF70" s="21">
        <v>0.550332440872769</v>
      </c>
      <c r="AG70" s="21">
        <v>0.236624305770926</v>
      </c>
      <c r="AH70" s="21">
        <v>0.11247747229626801</v>
      </c>
      <c r="AI70" s="21">
        <v>4.0207674489462404</v>
      </c>
      <c r="AJ70" s="21">
        <v>0.56320200811268095</v>
      </c>
      <c r="AK70" s="21">
        <v>2.1965597390976899</v>
      </c>
      <c r="AL70" s="21">
        <v>0.372789581038455</v>
      </c>
      <c r="AM70" s="21">
        <v>9.3826484179914099E-2</v>
      </c>
      <c r="AN70" s="21">
        <v>5.9659649333685803E-2</v>
      </c>
      <c r="AO70" s="21">
        <v>3.53485438671883</v>
      </c>
      <c r="AP70" s="21">
        <v>0.39366681606838499</v>
      </c>
      <c r="AQ70" s="21">
        <v>0.12633461625317699</v>
      </c>
      <c r="AR70" s="21">
        <v>1.40866565667244</v>
      </c>
      <c r="AS70" s="21">
        <v>0.16441624303395699</v>
      </c>
      <c r="AT70" s="21">
        <v>1.5019649276948099</v>
      </c>
      <c r="AU70" s="21">
        <v>0.38090140225980701</v>
      </c>
      <c r="AV70" s="21">
        <v>0.359492343424057</v>
      </c>
      <c r="AW70" s="21">
        <v>0.90403819801831498</v>
      </c>
      <c r="AX70" s="21">
        <v>5.9635434318073202</v>
      </c>
      <c r="AY70" s="21">
        <v>1.6641260268719201E-2</v>
      </c>
      <c r="AZ70" s="21">
        <v>1.4965176501064701</v>
      </c>
      <c r="BA70" s="21">
        <v>0.72100289654273497</v>
      </c>
      <c r="BB70" s="21">
        <v>8.9601717120695694E-3</v>
      </c>
      <c r="BC70" s="21">
        <v>4.6915791308055299</v>
      </c>
      <c r="BD70" s="21">
        <v>2.1072790615369801</v>
      </c>
      <c r="BE70" s="21">
        <v>2.06271588275454</v>
      </c>
      <c r="BF70" s="21">
        <v>9.0399737951237498</v>
      </c>
      <c r="BG70" s="21">
        <v>58.702854529916998</v>
      </c>
      <c r="BH70" s="21">
        <v>25.338457390025699</v>
      </c>
      <c r="BI70" s="21">
        <v>0.83347726253710097</v>
      </c>
      <c r="BJ70" s="21">
        <v>5.2416388616904896</v>
      </c>
      <c r="BK70" s="21">
        <v>1.0033292070600699</v>
      </c>
      <c r="BL70" s="21">
        <v>2.5744511718448599</v>
      </c>
      <c r="BM70" s="21">
        <v>5.1539120888856704</v>
      </c>
      <c r="BN70" s="21">
        <v>19.196562448825102</v>
      </c>
      <c r="BO70" s="21">
        <v>9.6144395912219007</v>
      </c>
      <c r="BP70" s="21">
        <v>10.759333755218</v>
      </c>
      <c r="BQ70" s="21">
        <v>0.28495092458782101</v>
      </c>
      <c r="BR70" s="21">
        <v>0.99006223628425705</v>
      </c>
      <c r="BS70" s="21">
        <v>0.33891261659050298</v>
      </c>
      <c r="BT70" s="21">
        <v>15.6528180540754</v>
      </c>
      <c r="BU70" s="21">
        <v>3.34394675280664</v>
      </c>
      <c r="BV70" s="21">
        <v>0.18321275249441199</v>
      </c>
      <c r="BW70" s="21">
        <v>142.95296169519401</v>
      </c>
      <c r="BX70" s="21">
        <v>128.96091897109</v>
      </c>
      <c r="BY70" s="21">
        <v>43.510301539203802</v>
      </c>
      <c r="BZ70" s="21">
        <v>2.30505707383247</v>
      </c>
      <c r="CA70" s="21">
        <v>0</v>
      </c>
      <c r="CB70" s="21">
        <v>3.0433343784813598</v>
      </c>
      <c r="CC70" s="21">
        <v>9.3058637046365398</v>
      </c>
      <c r="CD70" s="21">
        <v>6.1630235823059198</v>
      </c>
      <c r="CE70" s="21">
        <v>4.03413312597774</v>
      </c>
      <c r="CF70" s="21">
        <v>18.934713483776498</v>
      </c>
      <c r="CG70" s="21">
        <v>3.00960392093292</v>
      </c>
      <c r="CH70" s="21">
        <v>0.71332346346759401</v>
      </c>
      <c r="CI70" s="21">
        <v>0.57613815030759896</v>
      </c>
      <c r="CJ70" s="21">
        <v>0.37396429211437199</v>
      </c>
      <c r="CK70" s="21">
        <v>4.2992591313549902</v>
      </c>
      <c r="CL70" s="21">
        <v>2.5077494057315501</v>
      </c>
      <c r="CM70" s="21">
        <v>2.3280597408322699</v>
      </c>
      <c r="CN70" s="21">
        <v>0.182718028197494</v>
      </c>
      <c r="CO70" s="21">
        <v>3.69587409776415</v>
      </c>
      <c r="CP70" s="21">
        <v>1.6960392578319201</v>
      </c>
      <c r="CQ70" s="21">
        <v>112.997311061932</v>
      </c>
      <c r="CR70" s="21">
        <v>5.7321252746935301</v>
      </c>
      <c r="CS70" s="21">
        <v>18.634716346855502</v>
      </c>
      <c r="CT70" s="21">
        <v>9.3600025134592908</v>
      </c>
      <c r="CU70" s="21">
        <v>0.413945323714282</v>
      </c>
      <c r="CV70" s="21">
        <v>0.82143128965942802</v>
      </c>
      <c r="CW70" s="21">
        <v>0.451111420865416</v>
      </c>
      <c r="CX70" s="21">
        <v>1.87874562321495</v>
      </c>
      <c r="CY70" s="21">
        <v>2.1545893228886901</v>
      </c>
      <c r="CZ70" s="21">
        <v>2.4311126774425298</v>
      </c>
      <c r="DA70" s="21">
        <v>0.23987252673839701</v>
      </c>
      <c r="DB70" s="21">
        <v>2.2810452951596498</v>
      </c>
      <c r="DC70" s="21">
        <v>0</v>
      </c>
      <c r="DD70" s="22">
        <v>775.52048633654601</v>
      </c>
      <c r="DE70" s="21">
        <v>76.577716005453695</v>
      </c>
      <c r="DF70" s="21">
        <v>3.5626360900282199E-2</v>
      </c>
      <c r="DG70" s="21">
        <v>8.6367906376188408</v>
      </c>
      <c r="DH70" s="21">
        <v>4.92616574309215E-3</v>
      </c>
      <c r="DI70" s="21">
        <v>2.5779565336566002E-2</v>
      </c>
      <c r="DJ70" s="22">
        <v>85.280838735052399</v>
      </c>
      <c r="DK70" s="21">
        <v>2.7905113936235999</v>
      </c>
      <c r="DL70" s="21">
        <v>0</v>
      </c>
      <c r="DM70" s="21">
        <v>-2.00903202487532E-2</v>
      </c>
      <c r="DN70" s="22">
        <v>2.77042107337485</v>
      </c>
      <c r="DO70" s="21">
        <v>50.375207527629001</v>
      </c>
      <c r="DP70" s="21">
        <v>33.097721727786798</v>
      </c>
      <c r="DQ70" s="22">
        <v>83.472929255415806</v>
      </c>
      <c r="DR70" s="22">
        <v>171.52418906384301</v>
      </c>
      <c r="DS70" s="22">
        <v>947.044675400389</v>
      </c>
    </row>
    <row r="71" spans="1:123" ht="11.25">
      <c r="A71" s="24">
        <v>2009</v>
      </c>
      <c r="B71" s="24" t="s">
        <v>124</v>
      </c>
      <c r="C71" s="23" t="s">
        <v>123</v>
      </c>
      <c r="D71" s="21">
        <v>4.7925922226603301</v>
      </c>
      <c r="E71" s="21">
        <v>0.42317146677663903</v>
      </c>
      <c r="F71" s="21">
        <v>5.9823590097193999E-2</v>
      </c>
      <c r="G71" s="21">
        <v>4.8441932574406703E-2</v>
      </c>
      <c r="H71" s="21">
        <v>0.95696005582627897</v>
      </c>
      <c r="I71" s="21">
        <v>0</v>
      </c>
      <c r="J71" s="21">
        <v>0</v>
      </c>
      <c r="K71" s="21">
        <v>0.16111980400355699</v>
      </c>
      <c r="L71" s="21">
        <v>11.2595530168186</v>
      </c>
      <c r="M71" s="21">
        <v>0.53958157808607199</v>
      </c>
      <c r="N71" s="21">
        <v>1.1532691381789499</v>
      </c>
      <c r="O71" s="21">
        <v>0.12306079470789399</v>
      </c>
      <c r="P71" s="21">
        <v>0</v>
      </c>
      <c r="Q71" s="21">
        <v>0</v>
      </c>
      <c r="R71" s="21">
        <v>6.5104073085606501E-5</v>
      </c>
      <c r="S71" s="21">
        <v>0.20033232185712599</v>
      </c>
      <c r="T71" s="21">
        <v>0.80717347629442504</v>
      </c>
      <c r="U71" s="21">
        <v>2.67187633739439E-2</v>
      </c>
      <c r="V71" s="21">
        <v>0.202127913621196</v>
      </c>
      <c r="W71" s="21">
        <v>0</v>
      </c>
      <c r="X71" s="21">
        <v>0.16519383499176399</v>
      </c>
      <c r="Y71" s="21">
        <v>0.18174247724288001</v>
      </c>
      <c r="Z71" s="21">
        <v>0</v>
      </c>
      <c r="AA71" s="21">
        <v>0.35955562017439602</v>
      </c>
      <c r="AB71" s="21">
        <v>0.45773701024309099</v>
      </c>
      <c r="AC71" s="21">
        <v>6.7439835598709599E-2</v>
      </c>
      <c r="AD71" s="21">
        <v>0.32960571184876702</v>
      </c>
      <c r="AE71" s="21">
        <v>2.7898207005774001E-2</v>
      </c>
      <c r="AF71" s="21">
        <v>6.2809321789932301E-2</v>
      </c>
      <c r="AG71" s="21">
        <v>0.123254310950421</v>
      </c>
      <c r="AH71" s="21">
        <v>8.1428674279369201E-2</v>
      </c>
      <c r="AI71" s="21">
        <v>0.270425200238331</v>
      </c>
      <c r="AJ71" s="21">
        <v>0.32194377628002202</v>
      </c>
      <c r="AK71" s="21">
        <v>0.266994771978949</v>
      </c>
      <c r="AL71" s="21">
        <v>0.192623748452731</v>
      </c>
      <c r="AM71" s="21">
        <v>6.2991808908225297E-2</v>
      </c>
      <c r="AN71" s="21">
        <v>2.3623934529699599E-2</v>
      </c>
      <c r="AO71" s="21">
        <v>0.10268193595354</v>
      </c>
      <c r="AP71" s="21">
        <v>0.48073740120953001</v>
      </c>
      <c r="AQ71" s="21">
        <v>0.303937384675175</v>
      </c>
      <c r="AR71" s="21">
        <v>1.46011318719107</v>
      </c>
      <c r="AS71" s="21">
        <v>0.132718986368564</v>
      </c>
      <c r="AT71" s="21">
        <v>1.19554096886253</v>
      </c>
      <c r="AU71" s="21">
        <v>0.185916571755743</v>
      </c>
      <c r="AV71" s="21">
        <v>0.36629364328454</v>
      </c>
      <c r="AW71" s="21">
        <v>0.80456136537418999</v>
      </c>
      <c r="AX71" s="21">
        <v>7.2785365295973197</v>
      </c>
      <c r="AY71" s="21">
        <v>0.85687165404313403</v>
      </c>
      <c r="AZ71" s="21">
        <v>0.96349647751696899</v>
      </c>
      <c r="BA71" s="21">
        <v>0.21596861190289901</v>
      </c>
      <c r="BB71" s="21">
        <v>3.7571814427062299E-5</v>
      </c>
      <c r="BC71" s="21">
        <v>5.0563927532262598</v>
      </c>
      <c r="BD71" s="21">
        <v>2.9834718157047799</v>
      </c>
      <c r="BE71" s="21">
        <v>3.9609141649992701</v>
      </c>
      <c r="BF71" s="21">
        <v>1.2474787426595499</v>
      </c>
      <c r="BG71" s="21">
        <v>7.6137695641621903</v>
      </c>
      <c r="BH71" s="21">
        <v>61.375312117656499</v>
      </c>
      <c r="BI71" s="21">
        <v>3.49412238757054E-3</v>
      </c>
      <c r="BJ71" s="21">
        <v>4.4941594697257603</v>
      </c>
      <c r="BK71" s="21">
        <v>1.15438657446208</v>
      </c>
      <c r="BL71" s="21">
        <v>4.6072673405371898</v>
      </c>
      <c r="BM71" s="21">
        <v>3.1746043854432102</v>
      </c>
      <c r="BN71" s="21">
        <v>2.0258418464418299E-2</v>
      </c>
      <c r="BO71" s="21">
        <v>23.751234496293598</v>
      </c>
      <c r="BP71" s="21">
        <v>4.6728544611155902</v>
      </c>
      <c r="BQ71" s="21">
        <v>0.334794185586616</v>
      </c>
      <c r="BR71" s="21">
        <v>0.60584826285647198</v>
      </c>
      <c r="BS71" s="21">
        <v>0.28586851163634802</v>
      </c>
      <c r="BT71" s="21">
        <v>3.3547369699237999</v>
      </c>
      <c r="BU71" s="21">
        <v>1.30553146366184</v>
      </c>
      <c r="BV71" s="21">
        <v>0.113483918859905</v>
      </c>
      <c r="BW71" s="21">
        <v>25.0598634907997</v>
      </c>
      <c r="BX71" s="21">
        <v>40.854424744675804</v>
      </c>
      <c r="BY71" s="21">
        <v>6.0625929093835698</v>
      </c>
      <c r="BZ71" s="21">
        <v>2.16286726978382</v>
      </c>
      <c r="CA71" s="21">
        <v>0</v>
      </c>
      <c r="CB71" s="21">
        <v>6.8979049999078307E-2</v>
      </c>
      <c r="CC71" s="21">
        <v>2.4157266122886099</v>
      </c>
      <c r="CD71" s="21">
        <v>1.4151138607642999</v>
      </c>
      <c r="CE71" s="21">
        <v>5.4425225585938701</v>
      </c>
      <c r="CF71" s="21">
        <v>17.531552763652702</v>
      </c>
      <c r="CG71" s="21">
        <v>0.78996418446862005</v>
      </c>
      <c r="CH71" s="21">
        <v>0.91568732757537796</v>
      </c>
      <c r="CI71" s="21">
        <v>1.01158943869266</v>
      </c>
      <c r="CJ71" s="21">
        <v>0.12922972832920299</v>
      </c>
      <c r="CK71" s="21">
        <v>0.221845182274237</v>
      </c>
      <c r="CL71" s="21">
        <v>1.9164108670395601</v>
      </c>
      <c r="CM71" s="21">
        <v>1.4483680466673601</v>
      </c>
      <c r="CN71" s="21">
        <v>0.13261604165676399</v>
      </c>
      <c r="CO71" s="21">
        <v>2.2436191330744202</v>
      </c>
      <c r="CP71" s="21">
        <v>1.2993208616562999</v>
      </c>
      <c r="CQ71" s="21">
        <v>54.766803932938203</v>
      </c>
      <c r="CR71" s="21">
        <v>7.3863502558933201</v>
      </c>
      <c r="CS71" s="21">
        <v>5.46041433206973</v>
      </c>
      <c r="CT71" s="21">
        <v>2.4601130027033702</v>
      </c>
      <c r="CU71" s="21">
        <v>123.996658353949</v>
      </c>
      <c r="CV71" s="21">
        <v>0.14585413030688599</v>
      </c>
      <c r="CW71" s="21">
        <v>0.25150215374405499</v>
      </c>
      <c r="CX71" s="21">
        <v>1.12914856536441</v>
      </c>
      <c r="CY71" s="21">
        <v>2.4378239678663798</v>
      </c>
      <c r="CZ71" s="21">
        <v>1.3293809096367999</v>
      </c>
      <c r="DA71" s="21">
        <v>6.6918889362491104E-3</v>
      </c>
      <c r="DB71" s="21">
        <v>0.26971496255309801</v>
      </c>
      <c r="DC71" s="21">
        <v>0</v>
      </c>
      <c r="DD71" s="22">
        <v>478.97528397971303</v>
      </c>
      <c r="DE71" s="21">
        <v>1139.3313412719201</v>
      </c>
      <c r="DF71" s="21">
        <v>1.9175990656047501E-2</v>
      </c>
      <c r="DG71" s="21">
        <v>670.79822106334996</v>
      </c>
      <c r="DH71" s="21">
        <v>0</v>
      </c>
      <c r="DI71" s="21">
        <v>3.0416980174302201E-2</v>
      </c>
      <c r="DJ71" s="22">
        <v>1810.1791553061</v>
      </c>
      <c r="DK71" s="21">
        <v>2.50356916517867</v>
      </c>
      <c r="DL71" s="21">
        <v>3.9255372868980301E-2</v>
      </c>
      <c r="DM71" s="21">
        <v>-2.14927490974102</v>
      </c>
      <c r="DN71" s="22">
        <v>0.39354962830662599</v>
      </c>
      <c r="DO71" s="21">
        <v>0.70431732234299105</v>
      </c>
      <c r="DP71" s="21">
        <v>0.57947072905677399</v>
      </c>
      <c r="DQ71" s="22">
        <v>1.2837880513997599</v>
      </c>
      <c r="DR71" s="22">
        <v>1811.8564929858101</v>
      </c>
      <c r="DS71" s="22">
        <v>2290.83177696552</v>
      </c>
    </row>
    <row r="72" spans="1:123" ht="15.95" customHeight="1">
      <c r="A72" s="30">
        <v>2009</v>
      </c>
      <c r="B72" s="30" t="s">
        <v>122</v>
      </c>
      <c r="C72" s="29" t="s">
        <v>121</v>
      </c>
      <c r="D72" s="27">
        <v>0.84652335119970601</v>
      </c>
      <c r="E72" s="27">
        <v>8.5360941483324196E-2</v>
      </c>
      <c r="F72" s="27">
        <v>0</v>
      </c>
      <c r="G72" s="27">
        <v>0</v>
      </c>
      <c r="H72" s="27">
        <v>0.22755074838716</v>
      </c>
      <c r="I72" s="27">
        <v>0.17636203066453199</v>
      </c>
      <c r="J72" s="27">
        <v>0</v>
      </c>
      <c r="K72" s="27">
        <v>0</v>
      </c>
      <c r="L72" s="27">
        <v>15.6382086539985</v>
      </c>
      <c r="M72" s="27">
        <v>7.4128037920429497</v>
      </c>
      <c r="N72" s="27">
        <v>0</v>
      </c>
      <c r="O72" s="27">
        <v>0.181032520442586</v>
      </c>
      <c r="P72" s="27">
        <v>7.7917993803499702E-2</v>
      </c>
      <c r="Q72" s="27">
        <v>2.00740318032845</v>
      </c>
      <c r="R72" s="27">
        <v>1.0989157955408899</v>
      </c>
      <c r="S72" s="27">
        <v>0.239283440443818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0.103883582389899</v>
      </c>
      <c r="Z72" s="27">
        <v>1.5889881678916799E-2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6.00505129307088E-3</v>
      </c>
      <c r="AI72" s="27">
        <v>4.5133678978513399E-2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0</v>
      </c>
      <c r="AP72" s="27">
        <v>19.407057899513699</v>
      </c>
      <c r="AQ72" s="27">
        <v>0</v>
      </c>
      <c r="AR72" s="27">
        <v>0</v>
      </c>
      <c r="AS72" s="27">
        <v>0</v>
      </c>
      <c r="AT72" s="27">
        <v>0</v>
      </c>
      <c r="AU72" s="27">
        <v>1.7447162428802301E-2</v>
      </c>
      <c r="AV72" s="27">
        <v>0.25245730821197798</v>
      </c>
      <c r="AW72" s="27">
        <v>0</v>
      </c>
      <c r="AX72" s="27">
        <v>3.1486880216036699</v>
      </c>
      <c r="AY72" s="27">
        <v>0.62051133459556196</v>
      </c>
      <c r="AZ72" s="27">
        <v>0.38561610794382001</v>
      </c>
      <c r="BA72" s="27">
        <v>0.34329513358907099</v>
      </c>
      <c r="BB72" s="27">
        <v>0</v>
      </c>
      <c r="BC72" s="27">
        <v>0.94468159608918401</v>
      </c>
      <c r="BD72" s="27">
        <v>0</v>
      </c>
      <c r="BE72" s="27">
        <v>0</v>
      </c>
      <c r="BF72" s="27">
        <v>0</v>
      </c>
      <c r="BG72" s="27">
        <v>0.74216711541490199</v>
      </c>
      <c r="BH72" s="27">
        <v>86.380834502399594</v>
      </c>
      <c r="BI72" s="27">
        <v>0.68707839774744806</v>
      </c>
      <c r="BJ72" s="27">
        <v>0</v>
      </c>
      <c r="BK72" s="27">
        <v>0</v>
      </c>
      <c r="BL72" s="27">
        <v>5.8739360184421097</v>
      </c>
      <c r="BM72" s="27">
        <v>0</v>
      </c>
      <c r="BN72" s="27">
        <v>1.8984233253424301</v>
      </c>
      <c r="BO72" s="27">
        <v>3.5810015535548998</v>
      </c>
      <c r="BP72" s="27">
        <v>8.6667597949680193</v>
      </c>
      <c r="BQ72" s="27">
        <v>4.8060032980740498E-2</v>
      </c>
      <c r="BR72" s="27">
        <v>0.52113542714351302</v>
      </c>
      <c r="BS72" s="27">
        <v>1.03716368060818E-2</v>
      </c>
      <c r="BT72" s="27">
        <v>3.1092248361016002</v>
      </c>
      <c r="BU72" s="27">
        <v>0.223101248790843</v>
      </c>
      <c r="BV72" s="27">
        <v>0.121645818054431</v>
      </c>
      <c r="BW72" s="27">
        <v>11.768523798356499</v>
      </c>
      <c r="BX72" s="27">
        <v>17.935006704913999</v>
      </c>
      <c r="BY72" s="27">
        <v>0.84309459979235402</v>
      </c>
      <c r="BZ72" s="27">
        <v>2.5919478708995598</v>
      </c>
      <c r="CA72" s="27">
        <v>1.5682875134515301E-2</v>
      </c>
      <c r="CB72" s="27">
        <v>0</v>
      </c>
      <c r="CC72" s="27">
        <v>0.81258010451868301</v>
      </c>
      <c r="CD72" s="27">
        <v>1.2817285298230201</v>
      </c>
      <c r="CE72" s="27">
        <v>0.78701798651505295</v>
      </c>
      <c r="CF72" s="27">
        <v>0.43150855355975498</v>
      </c>
      <c r="CG72" s="27">
        <v>0.42142268561467999</v>
      </c>
      <c r="CH72" s="27">
        <v>0.30150003239718998</v>
      </c>
      <c r="CI72" s="27">
        <v>0.28719144578293998</v>
      </c>
      <c r="CJ72" s="27">
        <v>0.55589237167884198</v>
      </c>
      <c r="CK72" s="27">
        <v>0</v>
      </c>
      <c r="CL72" s="27">
        <v>2.1809542061158198</v>
      </c>
      <c r="CM72" s="27">
        <v>3.4147497081598299</v>
      </c>
      <c r="CN72" s="27">
        <v>8.8805445884101997E-3</v>
      </c>
      <c r="CO72" s="27">
        <v>1.01848298991921</v>
      </c>
      <c r="CP72" s="27">
        <v>1.2493116379235001</v>
      </c>
      <c r="CQ72" s="27">
        <v>41.4160419962109</v>
      </c>
      <c r="CR72" s="27">
        <v>22.001309215531599</v>
      </c>
      <c r="CS72" s="27">
        <v>33.387795661907603</v>
      </c>
      <c r="CT72" s="27">
        <v>4.3110541175758703</v>
      </c>
      <c r="CU72" s="27">
        <v>59.934010879287101</v>
      </c>
      <c r="CV72" s="27">
        <v>1.2451286581846399</v>
      </c>
      <c r="CW72" s="27">
        <v>0.46314826958307398</v>
      </c>
      <c r="CX72" s="27">
        <v>0</v>
      </c>
      <c r="CY72" s="27">
        <v>4.4018517527753903E-2</v>
      </c>
      <c r="CZ72" s="27">
        <v>3.5674602224012002</v>
      </c>
      <c r="DA72" s="27">
        <v>0.17838412104320001</v>
      </c>
      <c r="DB72" s="27">
        <v>0.72276183143010198</v>
      </c>
      <c r="DC72" s="27">
        <v>0</v>
      </c>
      <c r="DD72" s="28">
        <v>378.32235905077499</v>
      </c>
      <c r="DE72" s="27">
        <v>3197.9475070744502</v>
      </c>
      <c r="DF72" s="27">
        <v>0</v>
      </c>
      <c r="DG72" s="27">
        <v>376.05844330281502</v>
      </c>
      <c r="DH72" s="27">
        <v>0</v>
      </c>
      <c r="DI72" s="27">
        <v>0</v>
      </c>
      <c r="DJ72" s="28">
        <v>3574.00595037726</v>
      </c>
      <c r="DK72" s="27">
        <v>0</v>
      </c>
      <c r="DL72" s="27">
        <v>-2.10138722185147</v>
      </c>
      <c r="DM72" s="27">
        <v>0.88803738507865404</v>
      </c>
      <c r="DN72" s="28">
        <v>-1.2133498367728099</v>
      </c>
      <c r="DO72" s="27">
        <v>0</v>
      </c>
      <c r="DP72" s="27">
        <v>0</v>
      </c>
      <c r="DQ72" s="28">
        <v>0</v>
      </c>
      <c r="DR72" s="28">
        <v>3572.7926005404902</v>
      </c>
      <c r="DS72" s="28">
        <v>3951.1149595912598</v>
      </c>
    </row>
    <row r="73" spans="1:123" ht="11.25">
      <c r="A73" s="24">
        <v>2009</v>
      </c>
      <c r="B73" s="24" t="s">
        <v>120</v>
      </c>
      <c r="C73" s="23" t="s">
        <v>119</v>
      </c>
      <c r="D73" s="21">
        <v>0.32557963551614499</v>
      </c>
      <c r="E73" s="21">
        <v>7.1717507605151401E-2</v>
      </c>
      <c r="F73" s="21">
        <v>0.15549752211331999</v>
      </c>
      <c r="G73" s="21">
        <v>1.3174662624888601E-3</v>
      </c>
      <c r="H73" s="21">
        <v>2.6324943508147102E-3</v>
      </c>
      <c r="I73" s="21">
        <v>0.115482111223725</v>
      </c>
      <c r="J73" s="21">
        <v>0</v>
      </c>
      <c r="K73" s="21">
        <v>6.0287581189807198E-2</v>
      </c>
      <c r="L73" s="21">
        <v>1.1789287437868601</v>
      </c>
      <c r="M73" s="21">
        <v>0.283459418028773</v>
      </c>
      <c r="N73" s="21">
        <v>0.93114212485738801</v>
      </c>
      <c r="O73" s="21">
        <v>0.162380624188488</v>
      </c>
      <c r="P73" s="21">
        <v>0.141832851789438</v>
      </c>
      <c r="Q73" s="21">
        <v>0.97565799220029803</v>
      </c>
      <c r="R73" s="21">
        <v>0.73670944841912001</v>
      </c>
      <c r="S73" s="21">
        <v>0.108660888727814</v>
      </c>
      <c r="T73" s="21">
        <v>2.99594425670593</v>
      </c>
      <c r="U73" s="21">
        <v>0.102412992475341</v>
      </c>
      <c r="V73" s="21">
        <v>0.48866903562997899</v>
      </c>
      <c r="W73" s="21">
        <v>0</v>
      </c>
      <c r="X73" s="21">
        <v>0.46958979326849698</v>
      </c>
      <c r="Y73" s="21">
        <v>0.413722606248347</v>
      </c>
      <c r="Z73" s="21">
        <v>0.10668396340076799</v>
      </c>
      <c r="AA73" s="21">
        <v>0.408907773416751</v>
      </c>
      <c r="AB73" s="21">
        <v>1.4915984511849001</v>
      </c>
      <c r="AC73" s="21">
        <v>2.6184920405363199</v>
      </c>
      <c r="AD73" s="21">
        <v>0.44658089976048798</v>
      </c>
      <c r="AE73" s="21">
        <v>5.85575950373955E-2</v>
      </c>
      <c r="AF73" s="21">
        <v>0.130026235699261</v>
      </c>
      <c r="AG73" s="21">
        <v>0.14021898217728301</v>
      </c>
      <c r="AH73" s="21">
        <v>6.2736376638568195E-2</v>
      </c>
      <c r="AI73" s="21">
        <v>1.2520621976922099</v>
      </c>
      <c r="AJ73" s="21">
        <v>0.57712929243668598</v>
      </c>
      <c r="AK73" s="21">
        <v>0.13657483922993599</v>
      </c>
      <c r="AL73" s="21">
        <v>0.35781485415957398</v>
      </c>
      <c r="AM73" s="21">
        <v>1.37034200821281E-2</v>
      </c>
      <c r="AN73" s="21">
        <v>8.6887309931280802E-3</v>
      </c>
      <c r="AO73" s="21">
        <v>1.7229568168325999</v>
      </c>
      <c r="AP73" s="21">
        <v>1.4413801579553001</v>
      </c>
      <c r="AQ73" s="21">
        <v>0.32614292632514702</v>
      </c>
      <c r="AR73" s="21">
        <v>1.66656108692062</v>
      </c>
      <c r="AS73" s="21">
        <v>0.11300274244481601</v>
      </c>
      <c r="AT73" s="21">
        <v>1.2373454677847799</v>
      </c>
      <c r="AU73" s="21">
        <v>0.29257544257229701</v>
      </c>
      <c r="AV73" s="21">
        <v>0.48220095103805599</v>
      </c>
      <c r="AW73" s="21">
        <v>1.24899528883003</v>
      </c>
      <c r="AX73" s="21">
        <v>4.1817260465464701</v>
      </c>
      <c r="AY73" s="21">
        <v>0.421353882180242</v>
      </c>
      <c r="AZ73" s="21">
        <v>0.70426853548407897</v>
      </c>
      <c r="BA73" s="21">
        <v>0.46967446167503102</v>
      </c>
      <c r="BB73" s="21">
        <v>8.15319186719697E-4</v>
      </c>
      <c r="BC73" s="21">
        <v>1.9179471914687201</v>
      </c>
      <c r="BD73" s="21">
        <v>0.72322789917841701</v>
      </c>
      <c r="BE73" s="21">
        <v>0.92417487833863399</v>
      </c>
      <c r="BF73" s="21">
        <v>2.4438393691581601</v>
      </c>
      <c r="BG73" s="21">
        <v>4.67922219178286</v>
      </c>
      <c r="BH73" s="21">
        <v>7.28405165422362</v>
      </c>
      <c r="BI73" s="21">
        <v>0.49764871149214501</v>
      </c>
      <c r="BJ73" s="21">
        <v>1.9377145484856499</v>
      </c>
      <c r="BK73" s="21">
        <v>0.36982334958753399</v>
      </c>
      <c r="BL73" s="21">
        <v>1.2635119549998699</v>
      </c>
      <c r="BM73" s="21">
        <v>3.1911926043074201</v>
      </c>
      <c r="BN73" s="21">
        <v>0.78874710926045699</v>
      </c>
      <c r="BO73" s="21">
        <v>1.92490969103653</v>
      </c>
      <c r="BP73" s="21">
        <v>2.2200443773979202</v>
      </c>
      <c r="BQ73" s="21">
        <v>7.6373017518089403</v>
      </c>
      <c r="BR73" s="21">
        <v>0.405376835463503</v>
      </c>
      <c r="BS73" s="21">
        <v>0.102733001600768</v>
      </c>
      <c r="BT73" s="21">
        <v>2.2989986888827998</v>
      </c>
      <c r="BU73" s="21">
        <v>2.2681279467600102</v>
      </c>
      <c r="BV73" s="21">
        <v>0.147186962138914</v>
      </c>
      <c r="BW73" s="21">
        <v>8.1969381934950398</v>
      </c>
      <c r="BX73" s="21">
        <v>8.2098399993022593</v>
      </c>
      <c r="BY73" s="21">
        <v>1.28156002007548</v>
      </c>
      <c r="BZ73" s="21">
        <v>1.87352976192717</v>
      </c>
      <c r="CA73" s="21">
        <v>0</v>
      </c>
      <c r="CB73" s="21">
        <v>0.82235259193781696</v>
      </c>
      <c r="CC73" s="21">
        <v>1.20705084272165</v>
      </c>
      <c r="CD73" s="21">
        <v>0.3695972166616</v>
      </c>
      <c r="CE73" s="21">
        <v>2.92070783129817</v>
      </c>
      <c r="CF73" s="21">
        <v>7.2378638059733298</v>
      </c>
      <c r="CG73" s="21">
        <v>0.31643537235656199</v>
      </c>
      <c r="CH73" s="21">
        <v>0.26955063974590898</v>
      </c>
      <c r="CI73" s="21">
        <v>0.351455045121226</v>
      </c>
      <c r="CJ73" s="21">
        <v>7.0054215474847803E-2</v>
      </c>
      <c r="CK73" s="21">
        <v>1.76064383101429</v>
      </c>
      <c r="CL73" s="21">
        <v>1.0126639769285</v>
      </c>
      <c r="CM73" s="21">
        <v>0.77132074898898895</v>
      </c>
      <c r="CN73" s="21">
        <v>7.8408807254722004E-2</v>
      </c>
      <c r="CO73" s="21">
        <v>0.35052613638104102</v>
      </c>
      <c r="CP73" s="21">
        <v>1.0646397586128999</v>
      </c>
      <c r="CQ73" s="21">
        <v>12.547775437810101</v>
      </c>
      <c r="CR73" s="21">
        <v>11.924987834439801</v>
      </c>
      <c r="CS73" s="21">
        <v>0.88456873341620001</v>
      </c>
      <c r="CT73" s="21">
        <v>1.6513027295129501</v>
      </c>
      <c r="CU73" s="21">
        <v>7.4822379679493706E-2</v>
      </c>
      <c r="CV73" s="21">
        <v>0.529397148397863</v>
      </c>
      <c r="CW73" s="21">
        <v>0.92203323555784999</v>
      </c>
      <c r="CX73" s="21">
        <v>0.43804920490822502</v>
      </c>
      <c r="CY73" s="21">
        <v>3.0009520641425098</v>
      </c>
      <c r="CZ73" s="21">
        <v>1.03366648658456</v>
      </c>
      <c r="DA73" s="21">
        <v>0.191885556842954</v>
      </c>
      <c r="DB73" s="21">
        <v>0.48614741801375899</v>
      </c>
      <c r="DC73" s="21">
        <v>0</v>
      </c>
      <c r="DD73" s="22">
        <v>146.71690761476</v>
      </c>
      <c r="DE73" s="21">
        <v>222.392801663054</v>
      </c>
      <c r="DF73" s="21">
        <v>1.75143100578175E-3</v>
      </c>
      <c r="DG73" s="21">
        <v>2.09922118469432E-2</v>
      </c>
      <c r="DH73" s="21">
        <v>0</v>
      </c>
      <c r="DI73" s="21">
        <v>0</v>
      </c>
      <c r="DJ73" s="22">
        <v>222.41554530590599</v>
      </c>
      <c r="DK73" s="21">
        <v>6.5196739115718998</v>
      </c>
      <c r="DL73" s="21">
        <v>0</v>
      </c>
      <c r="DM73" s="21">
        <v>-2.5083384889211402</v>
      </c>
      <c r="DN73" s="22">
        <v>4.0113354226507596</v>
      </c>
      <c r="DO73" s="21">
        <v>93.722922351764097</v>
      </c>
      <c r="DP73" s="21">
        <v>53.982461889811702</v>
      </c>
      <c r="DQ73" s="22">
        <v>147.70538424157601</v>
      </c>
      <c r="DR73" s="22">
        <v>374.13226497013301</v>
      </c>
      <c r="DS73" s="22">
        <v>520.84917258489304</v>
      </c>
    </row>
    <row r="74" spans="1:123" ht="11.25">
      <c r="A74" s="24">
        <v>2009</v>
      </c>
      <c r="B74" s="24" t="s">
        <v>118</v>
      </c>
      <c r="C74" s="23" t="s">
        <v>117</v>
      </c>
      <c r="D74" s="21">
        <v>7.8306739931036599E-3</v>
      </c>
      <c r="E74" s="21">
        <v>1.0233639098156E-3</v>
      </c>
      <c r="F74" s="21">
        <v>3.1471859409050901E-4</v>
      </c>
      <c r="G74" s="21">
        <v>1.1869427016949E-4</v>
      </c>
      <c r="H74" s="21">
        <v>6.4752256738038997E-5</v>
      </c>
      <c r="I74" s="21">
        <v>6.8135979620117799E-4</v>
      </c>
      <c r="J74" s="21">
        <v>0</v>
      </c>
      <c r="K74" s="21">
        <v>7.0301311807882704E-4</v>
      </c>
      <c r="L74" s="21">
        <v>5.2571856233979898E-2</v>
      </c>
      <c r="M74" s="21">
        <v>5.2381229338986897E-3</v>
      </c>
      <c r="N74" s="21">
        <v>2.1228269213736502E-2</v>
      </c>
      <c r="O74" s="21">
        <v>3.0183847374747499E-3</v>
      </c>
      <c r="P74" s="21">
        <v>3.0944536323903502E-3</v>
      </c>
      <c r="Q74" s="21">
        <v>1.6320618436341298E-2</v>
      </c>
      <c r="R74" s="21">
        <v>1.4515474543134999E-2</v>
      </c>
      <c r="S74" s="21">
        <v>1.36978671629377E-3</v>
      </c>
      <c r="T74" s="21">
        <v>6.3154975322274695E-2</v>
      </c>
      <c r="U74" s="21">
        <v>2.1075388897468001E-3</v>
      </c>
      <c r="V74" s="21">
        <v>1.32249914915877E-2</v>
      </c>
      <c r="W74" s="21">
        <v>0</v>
      </c>
      <c r="X74" s="21">
        <v>9.5557277153294606E-3</v>
      </c>
      <c r="Y74" s="21">
        <v>5.55141054879807E-3</v>
      </c>
      <c r="Z74" s="21">
        <v>1.3962023770202399E-3</v>
      </c>
      <c r="AA74" s="21">
        <v>6.5728307173992303E-3</v>
      </c>
      <c r="AB74" s="21">
        <v>8.6393565534812408E-3</v>
      </c>
      <c r="AC74" s="21">
        <v>0.45214715474486999</v>
      </c>
      <c r="AD74" s="21">
        <v>1.0464828546848199E-2</v>
      </c>
      <c r="AE74" s="21">
        <v>1.21545864538866E-3</v>
      </c>
      <c r="AF74" s="21">
        <v>2.94309002999662E-3</v>
      </c>
      <c r="AG74" s="21">
        <v>1.15059221856646E-3</v>
      </c>
      <c r="AH74" s="21">
        <v>3.2239661337607798E-4</v>
      </c>
      <c r="AI74" s="21">
        <v>1.2611180442235401E-2</v>
      </c>
      <c r="AJ74" s="21">
        <v>9.4018900766387296E-3</v>
      </c>
      <c r="AK74" s="21">
        <v>2.5758250666189698E-3</v>
      </c>
      <c r="AL74" s="21">
        <v>1.86253729250279E-3</v>
      </c>
      <c r="AM74" s="21">
        <v>3.1780082999332502E-4</v>
      </c>
      <c r="AN74" s="21">
        <v>9.5615295924098999E-5</v>
      </c>
      <c r="AO74" s="21">
        <v>1.6281101857532201E-2</v>
      </c>
      <c r="AP74" s="21">
        <v>2.7630399061433001E-2</v>
      </c>
      <c r="AQ74" s="21">
        <v>4.94091914013387E-3</v>
      </c>
      <c r="AR74" s="21">
        <v>1.6097213249975401E-2</v>
      </c>
      <c r="AS74" s="21">
        <v>1.27302685769865E-3</v>
      </c>
      <c r="AT74" s="21">
        <v>2.1531279160046601E-2</v>
      </c>
      <c r="AU74" s="21">
        <v>4.1571451599920102E-3</v>
      </c>
      <c r="AV74" s="21">
        <v>8.2813659975797798E-3</v>
      </c>
      <c r="AW74" s="21">
        <v>1.78860552052677E-2</v>
      </c>
      <c r="AX74" s="21">
        <v>3.5058251847099202E-2</v>
      </c>
      <c r="AY74" s="21">
        <v>6.0819960020818097E-3</v>
      </c>
      <c r="AZ74" s="21">
        <v>3.4875852321865799E-3</v>
      </c>
      <c r="BA74" s="21">
        <v>1.16553206942811E-2</v>
      </c>
      <c r="BB74" s="21">
        <v>3.2779990303334703E-5</v>
      </c>
      <c r="BC74" s="21">
        <v>6.7796560538199296E-2</v>
      </c>
      <c r="BD74" s="21">
        <v>2.98587073712419E-2</v>
      </c>
      <c r="BE74" s="21">
        <v>5.3052959457463397E-2</v>
      </c>
      <c r="BF74" s="21">
        <v>4.4133647236638297E-2</v>
      </c>
      <c r="BG74" s="21">
        <v>0.11890958823266599</v>
      </c>
      <c r="BH74" s="21">
        <v>0.21750179006351</v>
      </c>
      <c r="BI74" s="21">
        <v>1.4787055174628499E-2</v>
      </c>
      <c r="BJ74" s="21">
        <v>7.4138997158002901E-2</v>
      </c>
      <c r="BK74" s="21">
        <v>1.55238790963333E-2</v>
      </c>
      <c r="BL74" s="21">
        <v>5.8074986746354897E-2</v>
      </c>
      <c r="BM74" s="21">
        <v>8.2633094811831398E-2</v>
      </c>
      <c r="BN74" s="21">
        <v>2.84872352082246E-2</v>
      </c>
      <c r="BO74" s="21">
        <v>0</v>
      </c>
      <c r="BP74" s="21">
        <v>4.3730922428740798E-2</v>
      </c>
      <c r="BQ74" s="21">
        <v>3.1504035529357703E-2</v>
      </c>
      <c r="BR74" s="21">
        <v>13.1176004343699</v>
      </c>
      <c r="BS74" s="21">
        <v>7.6967977144652604</v>
      </c>
      <c r="BT74" s="21">
        <v>9.1113901054463695E-2</v>
      </c>
      <c r="BU74" s="21">
        <v>9.3938879522510496E-2</v>
      </c>
      <c r="BV74" s="21">
        <v>3.74790919374356E-3</v>
      </c>
      <c r="BW74" s="21">
        <v>0.262189168309447</v>
      </c>
      <c r="BX74" s="21">
        <v>0.256299743031011</v>
      </c>
      <c r="BY74" s="21">
        <v>2.59282108492432E-2</v>
      </c>
      <c r="BZ74" s="21">
        <v>5.05085618160609E-2</v>
      </c>
      <c r="CA74" s="21">
        <v>0</v>
      </c>
      <c r="CB74" s="21">
        <v>2.0139057263597201E-2</v>
      </c>
      <c r="CC74" s="21">
        <v>1.87913326304972E-2</v>
      </c>
      <c r="CD74" s="21">
        <v>9.3055798894924099E-3</v>
      </c>
      <c r="CE74" s="21">
        <v>7.16189426186295E-2</v>
      </c>
      <c r="CF74" s="21">
        <v>0.166924132895965</v>
      </c>
      <c r="CG74" s="21">
        <v>6.4442475834243802E-3</v>
      </c>
      <c r="CH74" s="21">
        <v>0.64437546894416897</v>
      </c>
      <c r="CI74" s="21">
        <v>9.1586781987938702E-3</v>
      </c>
      <c r="CJ74" s="21">
        <v>1.2125058261820299E-3</v>
      </c>
      <c r="CK74" s="21">
        <v>5.1741778371889598E-2</v>
      </c>
      <c r="CL74" s="21">
        <v>3.5974753002837499E-2</v>
      </c>
      <c r="CM74" s="21">
        <v>3.1515813783496799E-2</v>
      </c>
      <c r="CN74" s="21">
        <v>2.2297155895384399E-3</v>
      </c>
      <c r="CO74" s="21">
        <v>1.2400632115509401E-2</v>
      </c>
      <c r="CP74" s="21">
        <v>3.2279141611325397E-2</v>
      </c>
      <c r="CQ74" s="21">
        <v>7.4847578745541101</v>
      </c>
      <c r="CR74" s="21">
        <v>4.3315225677106204</v>
      </c>
      <c r="CS74" s="21">
        <v>0.67480449996432601</v>
      </c>
      <c r="CT74" s="21">
        <v>0.58968824243608697</v>
      </c>
      <c r="CU74" s="21">
        <v>0.28183626398950701</v>
      </c>
      <c r="CV74" s="21">
        <v>1.62561771543888</v>
      </c>
      <c r="CW74" s="21">
        <v>1.8897408825383</v>
      </c>
      <c r="CX74" s="21">
        <v>0</v>
      </c>
      <c r="CY74" s="21">
        <v>6.1982504746923999</v>
      </c>
      <c r="CZ74" s="21">
        <v>0</v>
      </c>
      <c r="DA74" s="21">
        <v>6.3655488082238502E-3</v>
      </c>
      <c r="DB74" s="21">
        <v>1.8213795662449898E-2</v>
      </c>
      <c r="DC74" s="21">
        <v>0</v>
      </c>
      <c r="DD74" s="22">
        <v>47.600967013044801</v>
      </c>
      <c r="DE74" s="21">
        <v>141.77120477923199</v>
      </c>
      <c r="DF74" s="21">
        <v>8.4276358961237502E-2</v>
      </c>
      <c r="DG74" s="21">
        <v>0.178576965503117</v>
      </c>
      <c r="DH74" s="21">
        <v>14.662439553189699</v>
      </c>
      <c r="DI74" s="21">
        <v>0.46131327590920301</v>
      </c>
      <c r="DJ74" s="22">
        <v>157.157810932795</v>
      </c>
      <c r="DK74" s="21">
        <v>4.2212125557632501</v>
      </c>
      <c r="DL74" s="21">
        <v>4.2769390488358401E-4</v>
      </c>
      <c r="DM74" s="21">
        <v>-0.116645277054601</v>
      </c>
      <c r="DN74" s="22">
        <v>4.1049949726135297</v>
      </c>
      <c r="DO74" s="21">
        <v>28.989178509402802</v>
      </c>
      <c r="DP74" s="21">
        <v>20.218127937632499</v>
      </c>
      <c r="DQ74" s="22">
        <v>49.2073064470353</v>
      </c>
      <c r="DR74" s="22">
        <v>210.470112352444</v>
      </c>
      <c r="DS74" s="22">
        <v>258.07107936548903</v>
      </c>
    </row>
    <row r="75" spans="1:123" ht="11.25">
      <c r="A75" s="24">
        <v>2009</v>
      </c>
      <c r="B75" s="24" t="s">
        <v>116</v>
      </c>
      <c r="C75" s="23" t="s">
        <v>115</v>
      </c>
      <c r="D75" s="21">
        <v>5.0340303762522805E-4</v>
      </c>
      <c r="E75" s="21">
        <v>4.5496650035703398E-5</v>
      </c>
      <c r="F75" s="21">
        <v>5.5101038332683402E-5</v>
      </c>
      <c r="G75" s="21">
        <v>9.5519930036241408E-6</v>
      </c>
      <c r="H75" s="21">
        <v>1.7464080570786599E-5</v>
      </c>
      <c r="I75" s="21">
        <v>2.3904419771069799E-4</v>
      </c>
      <c r="J75" s="21">
        <v>0</v>
      </c>
      <c r="K75" s="21">
        <v>9.9883597774652605E-5</v>
      </c>
      <c r="L75" s="21">
        <v>4.6374430727152E-3</v>
      </c>
      <c r="M75" s="21">
        <v>4.9281260954383904E-4</v>
      </c>
      <c r="N75" s="21">
        <v>2.8214916351597901E-4</v>
      </c>
      <c r="O75" s="21">
        <v>7.56750490422549E-5</v>
      </c>
      <c r="P75" s="21">
        <v>2.67184591975982E-5</v>
      </c>
      <c r="Q75" s="21">
        <v>3.94310645744581E-4</v>
      </c>
      <c r="R75" s="21">
        <v>6.9715659572553899E-4</v>
      </c>
      <c r="S75" s="21">
        <v>1.0737367707263901E-4</v>
      </c>
      <c r="T75" s="21">
        <v>3.1996065315064702E-3</v>
      </c>
      <c r="U75" s="21">
        <v>1.08885396468972E-4</v>
      </c>
      <c r="V75" s="21">
        <v>2.00243105396821E-4</v>
      </c>
      <c r="W75" s="21">
        <v>0</v>
      </c>
      <c r="X75" s="21">
        <v>2.28706300059409E-4</v>
      </c>
      <c r="Y75" s="21">
        <v>2.8511754549201201E-4</v>
      </c>
      <c r="Z75" s="21">
        <v>8.1791751182685204E-5</v>
      </c>
      <c r="AA75" s="21">
        <v>4.44888357246362E-4</v>
      </c>
      <c r="AB75" s="21">
        <v>4.2422005462896802E-4</v>
      </c>
      <c r="AC75" s="21">
        <v>5.7767764703101901E-3</v>
      </c>
      <c r="AD75" s="21">
        <v>1.37795155196792E-3</v>
      </c>
      <c r="AE75" s="21">
        <v>3.6791275469514801E-5</v>
      </c>
      <c r="AF75" s="21">
        <v>9.0886271936147303E-5</v>
      </c>
      <c r="AG75" s="21">
        <v>9.5848886747596502E-5</v>
      </c>
      <c r="AH75" s="21">
        <v>6.3335798569217605E-5</v>
      </c>
      <c r="AI75" s="21">
        <v>1.0206518832526501E-3</v>
      </c>
      <c r="AJ75" s="21">
        <v>3.0608015373477298E-4</v>
      </c>
      <c r="AK75" s="21">
        <v>2.5650462579197001E-4</v>
      </c>
      <c r="AL75" s="21">
        <v>1.4992701489191201E-4</v>
      </c>
      <c r="AM75" s="21">
        <v>4.9175173680887302E-5</v>
      </c>
      <c r="AN75" s="21">
        <v>1.9750281541443298E-5</v>
      </c>
      <c r="AO75" s="21">
        <v>1.74617424589052E-3</v>
      </c>
      <c r="AP75" s="21">
        <v>2.69257282226391E-3</v>
      </c>
      <c r="AQ75" s="21">
        <v>4.37189484058085E-4</v>
      </c>
      <c r="AR75" s="21">
        <v>1.35530921242798E-3</v>
      </c>
      <c r="AS75" s="21">
        <v>9.6961655463890395E-5</v>
      </c>
      <c r="AT75" s="21">
        <v>4.8908250516435199E-3</v>
      </c>
      <c r="AU75" s="21">
        <v>2.8771177024711502E-4</v>
      </c>
      <c r="AV75" s="21">
        <v>6.4691298789343798E-4</v>
      </c>
      <c r="AW75" s="21">
        <v>1.64246045089502E-3</v>
      </c>
      <c r="AX75" s="21">
        <v>3.6762528749816501E-3</v>
      </c>
      <c r="AY75" s="21">
        <v>5.1888364796981998E-4</v>
      </c>
      <c r="AZ75" s="21">
        <v>7.15242327461183E-4</v>
      </c>
      <c r="BA75" s="21">
        <v>2.0895313312318999E-3</v>
      </c>
      <c r="BB75" s="21">
        <v>2.3287877512100699E-6</v>
      </c>
      <c r="BC75" s="21">
        <v>2.1012908991208602E-2</v>
      </c>
      <c r="BD75" s="21">
        <v>3.6663939340881098E-3</v>
      </c>
      <c r="BE75" s="21">
        <v>1.0414800399047601E-2</v>
      </c>
      <c r="BF75" s="21">
        <v>4.2709598465444304E-3</v>
      </c>
      <c r="BG75" s="21">
        <v>1.2997044043016701E-2</v>
      </c>
      <c r="BH75" s="21">
        <v>2.1565683808038999E-2</v>
      </c>
      <c r="BI75" s="21">
        <v>1.6160065426827101E-3</v>
      </c>
      <c r="BJ75" s="21">
        <v>7.2889735273087104E-3</v>
      </c>
      <c r="BK75" s="21">
        <v>2.03386070931952E-3</v>
      </c>
      <c r="BL75" s="21">
        <v>9.54592092506369E-3</v>
      </c>
      <c r="BM75" s="21">
        <v>1.28714475956439E-2</v>
      </c>
      <c r="BN75" s="21">
        <v>4.7821702350306404E-3</v>
      </c>
      <c r="BO75" s="21">
        <v>2.3047445986311001</v>
      </c>
      <c r="BP75" s="21">
        <v>0.461398171210536</v>
      </c>
      <c r="BQ75" s="21">
        <v>1.09856043695993E-3</v>
      </c>
      <c r="BR75" s="21">
        <v>2.1382964966109799</v>
      </c>
      <c r="BS75" s="21">
        <v>1.57866057172438</v>
      </c>
      <c r="BT75" s="21">
        <v>1.09975533450849E-2</v>
      </c>
      <c r="BU75" s="21">
        <v>1.21598039734788E-2</v>
      </c>
      <c r="BV75" s="21">
        <v>3.3400460991502498E-2</v>
      </c>
      <c r="BW75" s="21">
        <v>3.03970239871376E-2</v>
      </c>
      <c r="BX75" s="21">
        <v>2.4861171638240101E-2</v>
      </c>
      <c r="BY75" s="21">
        <v>5.5637477716331098E-3</v>
      </c>
      <c r="BZ75" s="21">
        <v>2.34160670636199E-2</v>
      </c>
      <c r="CA75" s="21">
        <v>0</v>
      </c>
      <c r="CB75" s="21">
        <v>1.9835254880590102E-3</v>
      </c>
      <c r="CC75" s="21">
        <v>2.2285084947928102E-3</v>
      </c>
      <c r="CD75" s="21">
        <v>1.88304655277528E-3</v>
      </c>
      <c r="CE75" s="21">
        <v>0.12167791031502601</v>
      </c>
      <c r="CF75" s="21">
        <v>1.40827517375945E-2</v>
      </c>
      <c r="CG75" s="21">
        <v>1.0371546002545999E-3</v>
      </c>
      <c r="CH75" s="21">
        <v>0</v>
      </c>
      <c r="CI75" s="21">
        <v>8.3657092155903895E-4</v>
      </c>
      <c r="CJ75" s="21">
        <v>2.1809807686305101E-4</v>
      </c>
      <c r="CK75" s="21">
        <v>1.8588952097705401E-3</v>
      </c>
      <c r="CL75" s="21">
        <v>4.4935689098557904E-3</v>
      </c>
      <c r="CM75" s="21">
        <v>4.4783355278553401E-3</v>
      </c>
      <c r="CN75" s="21">
        <v>2.5411939304707299E-4</v>
      </c>
      <c r="CO75" s="21">
        <v>1.94551103571464E-3</v>
      </c>
      <c r="CP75" s="21">
        <v>3.0756351587394302E-3</v>
      </c>
      <c r="CQ75" s="21">
        <v>1.4576625554895799</v>
      </c>
      <c r="CR75" s="21">
        <v>0.51843287430465801</v>
      </c>
      <c r="CS75" s="21">
        <v>0.31019508528540901</v>
      </c>
      <c r="CT75" s="21">
        <v>0.45263975620244901</v>
      </c>
      <c r="CU75" s="21">
        <v>7.5017114170979601E-2</v>
      </c>
      <c r="CV75" s="21">
        <v>0.15852014712162099</v>
      </c>
      <c r="CW75" s="21">
        <v>0.683276933625657</v>
      </c>
      <c r="CX75" s="21">
        <v>0.340846329464217</v>
      </c>
      <c r="CY75" s="21">
        <v>1.7887657558936201</v>
      </c>
      <c r="CZ75" s="21">
        <v>1.17361312925558</v>
      </c>
      <c r="DA75" s="21">
        <v>1.2597542754887101E-2</v>
      </c>
      <c r="DB75" s="21">
        <v>5.8359305506309599E-2</v>
      </c>
      <c r="DC75" s="21">
        <v>0</v>
      </c>
      <c r="DD75" s="22">
        <v>13.9697396373862</v>
      </c>
      <c r="DE75" s="21">
        <v>84.071277384642698</v>
      </c>
      <c r="DF75" s="21">
        <v>7.6832188478062604E-3</v>
      </c>
      <c r="DG75" s="21">
        <v>6.0361446794966397E-2</v>
      </c>
      <c r="DH75" s="21">
        <v>7.2204436575523498</v>
      </c>
      <c r="DI75" s="21">
        <v>0.18793705222513399</v>
      </c>
      <c r="DJ75" s="22">
        <v>91.547702760063004</v>
      </c>
      <c r="DK75" s="21">
        <v>25.6176295419375</v>
      </c>
      <c r="DL75" s="21">
        <v>0</v>
      </c>
      <c r="DM75" s="21">
        <v>-0.56802809960693301</v>
      </c>
      <c r="DN75" s="22">
        <v>25.049601442330601</v>
      </c>
      <c r="DO75" s="21">
        <v>23.668204982006799</v>
      </c>
      <c r="DP75" s="21">
        <v>5.7824064236061297</v>
      </c>
      <c r="DQ75" s="22">
        <v>29.450611405613</v>
      </c>
      <c r="DR75" s="22">
        <v>146.04791560800601</v>
      </c>
      <c r="DS75" s="22">
        <v>160.017655245393</v>
      </c>
    </row>
    <row r="76" spans="1:123" ht="15.95" customHeight="1">
      <c r="A76" s="30">
        <v>2009</v>
      </c>
      <c r="B76" s="30" t="s">
        <v>114</v>
      </c>
      <c r="C76" s="29" t="s">
        <v>113</v>
      </c>
      <c r="D76" s="27">
        <v>20.9802328542795</v>
      </c>
      <c r="E76" s="27">
        <v>0.64092908529565895</v>
      </c>
      <c r="F76" s="27">
        <v>0.44955402746192002</v>
      </c>
      <c r="G76" s="27">
        <v>1.40122705908763E-2</v>
      </c>
      <c r="H76" s="27">
        <v>7.1432495125979404E-4</v>
      </c>
      <c r="I76" s="27">
        <v>0.95489532105321795</v>
      </c>
      <c r="J76" s="27">
        <v>0</v>
      </c>
      <c r="K76" s="27">
        <v>0.55063816233176799</v>
      </c>
      <c r="L76" s="27">
        <v>10.747965096560799</v>
      </c>
      <c r="M76" s="27">
        <v>0.58082172802262999</v>
      </c>
      <c r="N76" s="27">
        <v>0.92587754704412095</v>
      </c>
      <c r="O76" s="27">
        <v>0.275294930135564</v>
      </c>
      <c r="P76" s="27">
        <v>0.105175123240369</v>
      </c>
      <c r="Q76" s="27">
        <v>1.2002216914077499</v>
      </c>
      <c r="R76" s="27">
        <v>0.64798975942616299</v>
      </c>
      <c r="S76" s="27">
        <v>0.38429300224197399</v>
      </c>
      <c r="T76" s="27">
        <v>4.19890941985952</v>
      </c>
      <c r="U76" s="27">
        <v>0.137166289086291</v>
      </c>
      <c r="V76" s="27">
        <v>0.30443892901499597</v>
      </c>
      <c r="W76" s="27">
        <v>0</v>
      </c>
      <c r="X76" s="27">
        <v>0.66731891111166097</v>
      </c>
      <c r="Y76" s="27">
        <v>0.60691733351910404</v>
      </c>
      <c r="Z76" s="27">
        <v>0.35331438141659299</v>
      </c>
      <c r="AA76" s="27">
        <v>1.7098819196042601</v>
      </c>
      <c r="AB76" s="27">
        <v>1.77106662876317</v>
      </c>
      <c r="AC76" s="27">
        <v>0.71574038643168603</v>
      </c>
      <c r="AD76" s="27">
        <v>0.57889849751628297</v>
      </c>
      <c r="AE76" s="27">
        <v>9.9461436585339305E-2</v>
      </c>
      <c r="AF76" s="27">
        <v>8.1221434198066003E-2</v>
      </c>
      <c r="AG76" s="27">
        <v>0.282137449329809</v>
      </c>
      <c r="AH76" s="27">
        <v>0.28997256891270401</v>
      </c>
      <c r="AI76" s="27">
        <v>1.5032450377300399</v>
      </c>
      <c r="AJ76" s="27">
        <v>0.90789937214074201</v>
      </c>
      <c r="AK76" s="27">
        <v>0.75044742096565598</v>
      </c>
      <c r="AL76" s="27">
        <v>0.49330060201987402</v>
      </c>
      <c r="AM76" s="27">
        <v>7.0625213022358094E-2</v>
      </c>
      <c r="AN76" s="27">
        <v>3.2452640658785503E-2</v>
      </c>
      <c r="AO76" s="27">
        <v>8.0894262099613901</v>
      </c>
      <c r="AP76" s="27">
        <v>5.27069573756238</v>
      </c>
      <c r="AQ76" s="27">
        <v>1.08075592806151</v>
      </c>
      <c r="AR76" s="27">
        <v>7.8614565305683</v>
      </c>
      <c r="AS76" s="27">
        <v>0.14120425295519501</v>
      </c>
      <c r="AT76" s="27">
        <v>2.5773963567151901</v>
      </c>
      <c r="AU76" s="27">
        <v>0.88430710974557103</v>
      </c>
      <c r="AV76" s="27">
        <v>1.3355742845902601</v>
      </c>
      <c r="AW76" s="27">
        <v>3.16943718465147</v>
      </c>
      <c r="AX76" s="27">
        <v>10.2218012175426</v>
      </c>
      <c r="AY76" s="27">
        <v>1.0295230237058599</v>
      </c>
      <c r="AZ76" s="27">
        <v>7.3736490592115098</v>
      </c>
      <c r="BA76" s="27">
        <v>2.9886604339244198</v>
      </c>
      <c r="BB76" s="27">
        <v>1.7323728447365801E-2</v>
      </c>
      <c r="BC76" s="27">
        <v>28.379215425870399</v>
      </c>
      <c r="BD76" s="27">
        <v>20.922641697902101</v>
      </c>
      <c r="BE76" s="27">
        <v>13.535045976180401</v>
      </c>
      <c r="BF76" s="27">
        <v>19.564788698973601</v>
      </c>
      <c r="BG76" s="27">
        <v>99.4962937431429</v>
      </c>
      <c r="BH76" s="27">
        <v>39.313519380390098</v>
      </c>
      <c r="BI76" s="27">
        <v>3.1395435657849098</v>
      </c>
      <c r="BJ76" s="27">
        <v>22.3181586507419</v>
      </c>
      <c r="BK76" s="27">
        <v>3.3205228766649002</v>
      </c>
      <c r="BL76" s="27">
        <v>7.55727040934089</v>
      </c>
      <c r="BM76" s="27">
        <v>28.8861594745232</v>
      </c>
      <c r="BN76" s="27">
        <v>8.4278305254268293</v>
      </c>
      <c r="BO76" s="27">
        <v>20.577550578609898</v>
      </c>
      <c r="BP76" s="27">
        <v>26.725441397083198</v>
      </c>
      <c r="BQ76" s="27">
        <v>1.6774641472930301</v>
      </c>
      <c r="BR76" s="27">
        <v>2.44775599792231</v>
      </c>
      <c r="BS76" s="27">
        <v>6.4531657261326503</v>
      </c>
      <c r="BT76" s="27">
        <v>263.28018774572598</v>
      </c>
      <c r="BU76" s="27">
        <v>11.980663686137101</v>
      </c>
      <c r="BV76" s="27">
        <v>0.88230394958134795</v>
      </c>
      <c r="BW76" s="27">
        <v>111.752443214959</v>
      </c>
      <c r="BX76" s="27">
        <v>110.598697212163</v>
      </c>
      <c r="BY76" s="27">
        <v>44.750297317295697</v>
      </c>
      <c r="BZ76" s="27">
        <v>11.867576158342899</v>
      </c>
      <c r="CA76" s="27">
        <v>0</v>
      </c>
      <c r="CB76" s="27">
        <v>12.1150902557312</v>
      </c>
      <c r="CC76" s="27">
        <v>10.470028980575499</v>
      </c>
      <c r="CD76" s="27">
        <v>4.9546042034710904</v>
      </c>
      <c r="CE76" s="27">
        <v>21.794028467196402</v>
      </c>
      <c r="CF76" s="27">
        <v>28.289352018787898</v>
      </c>
      <c r="CG76" s="27">
        <v>3.2624206315836601</v>
      </c>
      <c r="CH76" s="27">
        <v>4.4350183494747704</v>
      </c>
      <c r="CI76" s="27">
        <v>2.1582264706246699</v>
      </c>
      <c r="CJ76" s="27">
        <v>1.20895677970341</v>
      </c>
      <c r="CK76" s="27">
        <v>10.484913094297401</v>
      </c>
      <c r="CL76" s="27">
        <v>8.7724961510188102</v>
      </c>
      <c r="CM76" s="27">
        <v>10.8784836716156</v>
      </c>
      <c r="CN76" s="27">
        <v>0.63364559641959795</v>
      </c>
      <c r="CO76" s="27">
        <v>8.6055088507062507</v>
      </c>
      <c r="CP76" s="27">
        <v>6.0718111326179702</v>
      </c>
      <c r="CQ76" s="27">
        <v>169.116705656785</v>
      </c>
      <c r="CR76" s="27">
        <v>8.7767947608062205</v>
      </c>
      <c r="CS76" s="27">
        <v>52.565567218460302</v>
      </c>
      <c r="CT76" s="27">
        <v>8.9498294983819999</v>
      </c>
      <c r="CU76" s="27">
        <v>0.68367587950648501</v>
      </c>
      <c r="CV76" s="27">
        <v>1.87450574140663</v>
      </c>
      <c r="CW76" s="27">
        <v>2.20015404430095</v>
      </c>
      <c r="CX76" s="27">
        <v>3.42594675174993</v>
      </c>
      <c r="CY76" s="27">
        <v>7.3144825987736599</v>
      </c>
      <c r="CZ76" s="27">
        <v>4.62652290028376</v>
      </c>
      <c r="DA76" s="27">
        <v>1.0236521008864301</v>
      </c>
      <c r="DB76" s="27">
        <v>5.6277350355814102</v>
      </c>
      <c r="DC76" s="27">
        <v>0</v>
      </c>
      <c r="DD76" s="28">
        <v>1414.2289362505101</v>
      </c>
      <c r="DE76" s="27">
        <v>950.264295712842</v>
      </c>
      <c r="DF76" s="27">
        <v>0.13124699563556899</v>
      </c>
      <c r="DG76" s="27">
        <v>16.4339794113469</v>
      </c>
      <c r="DH76" s="27">
        <v>2.1061587067862E-2</v>
      </c>
      <c r="DI76" s="27">
        <v>0.209602185564812</v>
      </c>
      <c r="DJ76" s="28">
        <v>967.06018589245696</v>
      </c>
      <c r="DK76" s="27">
        <v>72.464991478544604</v>
      </c>
      <c r="DL76" s="27">
        <v>0.20922041042977499</v>
      </c>
      <c r="DM76" s="27">
        <v>-0.74493736407949795</v>
      </c>
      <c r="DN76" s="28">
        <v>71.929274524894893</v>
      </c>
      <c r="DO76" s="27">
        <v>249.43645642784901</v>
      </c>
      <c r="DP76" s="27">
        <v>175.257654047187</v>
      </c>
      <c r="DQ76" s="28">
        <v>424.69411047503598</v>
      </c>
      <c r="DR76" s="28">
        <v>1463.68357089239</v>
      </c>
      <c r="DS76" s="28">
        <v>2877.9125071428998</v>
      </c>
    </row>
    <row r="77" spans="1:123" ht="11.25">
      <c r="A77" s="24">
        <v>2009</v>
      </c>
      <c r="B77" s="24" t="s">
        <v>112</v>
      </c>
      <c r="C77" s="23" t="s">
        <v>111</v>
      </c>
      <c r="D77" s="21">
        <v>0.13983342768166801</v>
      </c>
      <c r="E77" s="21">
        <v>4.5279719853649397E-2</v>
      </c>
      <c r="F77" s="21">
        <v>8.1091465917941002E-2</v>
      </c>
      <c r="G77" s="21">
        <v>4.4104076682536401E-2</v>
      </c>
      <c r="H77" s="21">
        <v>6.2970423922414302E-4</v>
      </c>
      <c r="I77" s="21">
        <v>0.341000019183898</v>
      </c>
      <c r="J77" s="21">
        <v>0</v>
      </c>
      <c r="K77" s="21">
        <v>0.156470586120216</v>
      </c>
      <c r="L77" s="21">
        <v>3.27019461662494</v>
      </c>
      <c r="M77" s="21">
        <v>0.62014026323012394</v>
      </c>
      <c r="N77" s="21">
        <v>0.70486409970995401</v>
      </c>
      <c r="O77" s="21">
        <v>0.14384701838307201</v>
      </c>
      <c r="P77" s="21">
        <v>4.0088278769077799E-2</v>
      </c>
      <c r="Q77" s="21">
        <v>0.52450690803963695</v>
      </c>
      <c r="R77" s="21">
        <v>1.2578085615424499</v>
      </c>
      <c r="S77" s="21">
        <v>0.18123953386619601</v>
      </c>
      <c r="T77" s="21">
        <v>5.3730078940701897</v>
      </c>
      <c r="U77" s="21">
        <v>0.18844374205425199</v>
      </c>
      <c r="V77" s="21">
        <v>0.36165293712192198</v>
      </c>
      <c r="W77" s="21">
        <v>0</v>
      </c>
      <c r="X77" s="21">
        <v>0.33861058587182802</v>
      </c>
      <c r="Y77" s="21">
        <v>0.46021001524223898</v>
      </c>
      <c r="Z77" s="21">
        <v>0.134790211782915</v>
      </c>
      <c r="AA77" s="21">
        <v>0.69159297609584902</v>
      </c>
      <c r="AB77" s="21">
        <v>0.66117771663827296</v>
      </c>
      <c r="AC77" s="21">
        <v>0.450157113739315</v>
      </c>
      <c r="AD77" s="21">
        <v>2.52470986507159</v>
      </c>
      <c r="AE77" s="21">
        <v>6.2821347049815901E-2</v>
      </c>
      <c r="AF77" s="21">
        <v>0.16068743345897701</v>
      </c>
      <c r="AG77" s="21">
        <v>0.15572476070871299</v>
      </c>
      <c r="AH77" s="21">
        <v>0.102381557022602</v>
      </c>
      <c r="AI77" s="21">
        <v>1.8605889078787301</v>
      </c>
      <c r="AJ77" s="21">
        <v>0.53608604457044495</v>
      </c>
      <c r="AK77" s="21">
        <v>0.40696913411865498</v>
      </c>
      <c r="AL77" s="21">
        <v>0.231086982179146</v>
      </c>
      <c r="AM77" s="21">
        <v>8.9688770605971205E-2</v>
      </c>
      <c r="AN77" s="21">
        <v>3.3831795254718397E-2</v>
      </c>
      <c r="AO77" s="21">
        <v>3.0323059844602298</v>
      </c>
      <c r="AP77" s="21">
        <v>4.1814193224574403</v>
      </c>
      <c r="AQ77" s="21">
        <v>0.77150797017277395</v>
      </c>
      <c r="AR77" s="21">
        <v>2.2577193035721699</v>
      </c>
      <c r="AS77" s="21">
        <v>0.16438687517242001</v>
      </c>
      <c r="AT77" s="21">
        <v>8.9425278373166197</v>
      </c>
      <c r="AU77" s="21">
        <v>0.410921592027784</v>
      </c>
      <c r="AV77" s="21">
        <v>1.03419567638691</v>
      </c>
      <c r="AW77" s="21">
        <v>4.2370948767555303</v>
      </c>
      <c r="AX77" s="21">
        <v>4.5722230151738703</v>
      </c>
      <c r="AY77" s="21">
        <v>0.78563872304861104</v>
      </c>
      <c r="AZ77" s="21">
        <v>1.1694336976219799</v>
      </c>
      <c r="BA77" s="21">
        <v>1.50987175110103</v>
      </c>
      <c r="BB77" s="21">
        <v>5.7037048848360399E-3</v>
      </c>
      <c r="BC77" s="21">
        <v>12.442793525241701</v>
      </c>
      <c r="BD77" s="21">
        <v>4.3747043950773898</v>
      </c>
      <c r="BE77" s="21">
        <v>7.4041152439000797</v>
      </c>
      <c r="BF77" s="21">
        <v>7.5811874789192402</v>
      </c>
      <c r="BG77" s="21">
        <v>23.153389214220301</v>
      </c>
      <c r="BH77" s="21">
        <v>31.735050337821299</v>
      </c>
      <c r="BI77" s="21">
        <v>3.0725749802656002</v>
      </c>
      <c r="BJ77" s="21">
        <v>14.282855993066599</v>
      </c>
      <c r="BK77" s="21">
        <v>3.8215864025145501</v>
      </c>
      <c r="BL77" s="21">
        <v>17.8376018484899</v>
      </c>
      <c r="BM77" s="21">
        <v>24.4068140095135</v>
      </c>
      <c r="BN77" s="21">
        <v>9.0988598000374399</v>
      </c>
      <c r="BO77" s="21">
        <v>8.2285833582342498</v>
      </c>
      <c r="BP77" s="21">
        <v>11.465462130810799</v>
      </c>
      <c r="BQ77" s="21">
        <v>0.702649254199186</v>
      </c>
      <c r="BR77" s="21">
        <v>1.16516754095668</v>
      </c>
      <c r="BS77" s="21">
        <v>0.67082112696446605</v>
      </c>
      <c r="BT77" s="21">
        <v>21.043454760192699</v>
      </c>
      <c r="BU77" s="21">
        <v>24.772099927734001</v>
      </c>
      <c r="BV77" s="21">
        <v>1.31247714099139</v>
      </c>
      <c r="BW77" s="21">
        <v>56.038138432831801</v>
      </c>
      <c r="BX77" s="21">
        <v>41.932528989914601</v>
      </c>
      <c r="BY77" s="21">
        <v>10.9470821284993</v>
      </c>
      <c r="BZ77" s="21">
        <v>7.7983707320886602</v>
      </c>
      <c r="CA77" s="21">
        <v>0</v>
      </c>
      <c r="CB77" s="21">
        <v>3.6363301912967301</v>
      </c>
      <c r="CC77" s="21">
        <v>3.57298562601579</v>
      </c>
      <c r="CD77" s="21">
        <v>2.7612134682056801</v>
      </c>
      <c r="CE77" s="21">
        <v>10.1244872641096</v>
      </c>
      <c r="CF77" s="21">
        <v>22.451873346156599</v>
      </c>
      <c r="CG77" s="21">
        <v>2.8637896492907</v>
      </c>
      <c r="CH77" s="21">
        <v>1.0633556079990201</v>
      </c>
      <c r="CI77" s="21">
        <v>2.0160441247166698</v>
      </c>
      <c r="CJ77" s="21">
        <v>0.43365521397064499</v>
      </c>
      <c r="CK77" s="21">
        <v>3.48358244513968</v>
      </c>
      <c r="CL77" s="21">
        <v>9.2307869696293405</v>
      </c>
      <c r="CM77" s="21">
        <v>8.0470537467001808</v>
      </c>
      <c r="CN77" s="21">
        <v>0.537872904964103</v>
      </c>
      <c r="CO77" s="21">
        <v>3.9072339083582599</v>
      </c>
      <c r="CP77" s="21">
        <v>6.2957626188392402</v>
      </c>
      <c r="CQ77" s="21">
        <v>54.944498043184403</v>
      </c>
      <c r="CR77" s="21">
        <v>7.5127528741971297</v>
      </c>
      <c r="CS77" s="21">
        <v>19.954390377026701</v>
      </c>
      <c r="CT77" s="21">
        <v>3.7750207299962599</v>
      </c>
      <c r="CU77" s="21">
        <v>0.50765156033618397</v>
      </c>
      <c r="CV77" s="21">
        <v>0.89737628131281799</v>
      </c>
      <c r="CW77" s="21">
        <v>1.4059927471454701</v>
      </c>
      <c r="CX77" s="21">
        <v>1.3621341438674399</v>
      </c>
      <c r="CY77" s="21">
        <v>4.37866377868386</v>
      </c>
      <c r="CZ77" s="21">
        <v>2.0513732312005302</v>
      </c>
      <c r="DA77" s="21">
        <v>1.6431740778795201</v>
      </c>
      <c r="DB77" s="21">
        <v>4.1268833090748904</v>
      </c>
      <c r="DC77" s="21">
        <v>0</v>
      </c>
      <c r="DD77" s="22">
        <v>583.72457539231596</v>
      </c>
      <c r="DE77" s="21">
        <v>22.100574945846699</v>
      </c>
      <c r="DF77" s="21">
        <v>6.4994097570932903</v>
      </c>
      <c r="DG77" s="21">
        <v>0.248798220942925</v>
      </c>
      <c r="DH77" s="21">
        <v>2.4639876347023599</v>
      </c>
      <c r="DI77" s="21">
        <v>12.9037548051698</v>
      </c>
      <c r="DJ77" s="22">
        <v>44.216525363755103</v>
      </c>
      <c r="DK77" s="21">
        <v>349.97785330587402</v>
      </c>
      <c r="DL77" s="21">
        <v>-1.5758285670391199E-5</v>
      </c>
      <c r="DM77" s="21">
        <v>-0.121440506137627</v>
      </c>
      <c r="DN77" s="22">
        <v>349.85639704145098</v>
      </c>
      <c r="DO77" s="21">
        <v>633.190598103507</v>
      </c>
      <c r="DP77" s="21">
        <v>308.543968831987</v>
      </c>
      <c r="DQ77" s="22">
        <v>941.73456693549497</v>
      </c>
      <c r="DR77" s="22">
        <v>1335.8074893406999</v>
      </c>
      <c r="DS77" s="22">
        <v>1919.53206473302</v>
      </c>
    </row>
    <row r="78" spans="1:123" ht="11.25">
      <c r="A78" s="24">
        <v>2009</v>
      </c>
      <c r="B78" s="24" t="s">
        <v>110</v>
      </c>
      <c r="C78" s="23" t="s">
        <v>109</v>
      </c>
      <c r="D78" s="21">
        <v>0</v>
      </c>
      <c r="E78" s="21">
        <v>1.49861553195637E-3</v>
      </c>
      <c r="F78" s="21">
        <v>1.9139539411002798E-2</v>
      </c>
      <c r="G78" s="21">
        <v>0</v>
      </c>
      <c r="H78" s="21">
        <v>0</v>
      </c>
      <c r="I78" s="21">
        <v>0</v>
      </c>
      <c r="J78" s="21">
        <v>0</v>
      </c>
      <c r="K78" s="21">
        <v>1.0678328658839E-2</v>
      </c>
      <c r="L78" s="21">
        <v>0.26712738294774102</v>
      </c>
      <c r="M78" s="21">
        <v>0.18239578236220999</v>
      </c>
      <c r="N78" s="21">
        <v>0.150827606989624</v>
      </c>
      <c r="O78" s="21">
        <v>3.79495381404358E-2</v>
      </c>
      <c r="P78" s="21">
        <v>4.5029555225249403E-3</v>
      </c>
      <c r="Q78" s="21">
        <v>0.15468350736104999</v>
      </c>
      <c r="R78" s="21">
        <v>3.8285078896921503E-2</v>
      </c>
      <c r="S78" s="21">
        <v>9.9905070107889401E-3</v>
      </c>
      <c r="T78" s="21">
        <v>2.20580486568889</v>
      </c>
      <c r="U78" s="21">
        <v>7.4311314824549293E-2</v>
      </c>
      <c r="V78" s="21">
        <v>0.107292784319166</v>
      </c>
      <c r="W78" s="21">
        <v>0</v>
      </c>
      <c r="X78" s="21">
        <v>6.1574353132528799E-2</v>
      </c>
      <c r="Y78" s="21">
        <v>3.2055254361038898E-2</v>
      </c>
      <c r="Z78" s="21">
        <v>0</v>
      </c>
      <c r="AA78" s="21">
        <v>0.110144103821414</v>
      </c>
      <c r="AB78" s="21">
        <v>0.21915654854851799</v>
      </c>
      <c r="AC78" s="21">
        <v>0.13900059253628699</v>
      </c>
      <c r="AD78" s="21">
        <v>0</v>
      </c>
      <c r="AE78" s="21">
        <v>1.25333992366702E-2</v>
      </c>
      <c r="AF78" s="21">
        <v>6.5405796104601899E-2</v>
      </c>
      <c r="AG78" s="21">
        <v>3.11767660073595E-2</v>
      </c>
      <c r="AH78" s="21">
        <v>1.10603939784766E-2</v>
      </c>
      <c r="AI78" s="21">
        <v>0.314627062904279</v>
      </c>
      <c r="AJ78" s="21">
        <v>5.4656601374310498E-2</v>
      </c>
      <c r="AK78" s="21">
        <v>1.6183826145394899E-2</v>
      </c>
      <c r="AL78" s="21">
        <v>4.6173760796021597E-2</v>
      </c>
      <c r="AM78" s="21">
        <v>1.2851570332585801E-2</v>
      </c>
      <c r="AN78" s="21">
        <v>2.3204199188041098E-3</v>
      </c>
      <c r="AO78" s="21">
        <v>0</v>
      </c>
      <c r="AP78" s="21">
        <v>0.50356850372360396</v>
      </c>
      <c r="AQ78" s="21">
        <v>8.41390104651807E-2</v>
      </c>
      <c r="AR78" s="21">
        <v>0.55811595612895204</v>
      </c>
      <c r="AS78" s="21">
        <v>6.6461636812699607E-2</v>
      </c>
      <c r="AT78" s="21">
        <v>0.67638686414603499</v>
      </c>
      <c r="AU78" s="21">
        <v>7.6292177891470594E-2</v>
      </c>
      <c r="AV78" s="21">
        <v>0.17518874883935701</v>
      </c>
      <c r="AW78" s="21">
        <v>0.63002201797745305</v>
      </c>
      <c r="AX78" s="21">
        <v>7.47218246695842E-2</v>
      </c>
      <c r="AY78" s="21">
        <v>4.32497866881629E-2</v>
      </c>
      <c r="AZ78" s="21">
        <v>0</v>
      </c>
      <c r="BA78" s="21">
        <v>1.00594941706481E-2</v>
      </c>
      <c r="BB78" s="21">
        <v>0</v>
      </c>
      <c r="BC78" s="21">
        <v>2.5307506672342202</v>
      </c>
      <c r="BD78" s="21">
        <v>0.143368698122458</v>
      </c>
      <c r="BE78" s="21">
        <v>2.9499554782364101E-2</v>
      </c>
      <c r="BF78" s="21">
        <v>1.2187066889659599</v>
      </c>
      <c r="BG78" s="21">
        <v>5.7907205602746501</v>
      </c>
      <c r="BH78" s="21">
        <v>6.7616712157379002</v>
      </c>
      <c r="BI78" s="21">
        <v>0.55978187100976695</v>
      </c>
      <c r="BJ78" s="21">
        <v>1.8921451232289499</v>
      </c>
      <c r="BK78" s="21">
        <v>0.18153502976335001</v>
      </c>
      <c r="BL78" s="21">
        <v>1.7284865653210899</v>
      </c>
      <c r="BM78" s="21">
        <v>3.90564217729374</v>
      </c>
      <c r="BN78" s="21">
        <v>0.78643917599734603</v>
      </c>
      <c r="BO78" s="21">
        <v>1.6647001061464799</v>
      </c>
      <c r="BP78" s="21">
        <v>1.94514092889069</v>
      </c>
      <c r="BQ78" s="21">
        <v>0.26758731751079401</v>
      </c>
      <c r="BR78" s="21">
        <v>0.60985539361656305</v>
      </c>
      <c r="BS78" s="21">
        <v>0.12888828392012899</v>
      </c>
      <c r="BT78" s="21">
        <v>2.3481697980273801</v>
      </c>
      <c r="BU78" s="21">
        <v>0.31259570112891999</v>
      </c>
      <c r="BV78" s="21">
        <v>0.257539618314375</v>
      </c>
      <c r="BW78" s="21">
        <v>8.41380902684236</v>
      </c>
      <c r="BX78" s="21">
        <v>15.5157881974148</v>
      </c>
      <c r="BY78" s="21">
        <v>1.3435459538608701</v>
      </c>
      <c r="BZ78" s="21">
        <v>1.4372168819964699</v>
      </c>
      <c r="CA78" s="21">
        <v>0</v>
      </c>
      <c r="CB78" s="21">
        <v>0.26215592945159999</v>
      </c>
      <c r="CC78" s="21">
        <v>0.70443071839750204</v>
      </c>
      <c r="CD78" s="21">
        <v>0.34345206225254099</v>
      </c>
      <c r="CE78" s="21">
        <v>3.2251170341358901</v>
      </c>
      <c r="CF78" s="21">
        <v>5.6545030459725396</v>
      </c>
      <c r="CG78" s="21">
        <v>1.04137931898418</v>
      </c>
      <c r="CH78" s="21">
        <v>0.28931089119381698</v>
      </c>
      <c r="CI78" s="21">
        <v>0.46194994513561</v>
      </c>
      <c r="CJ78" s="21">
        <v>3.5857611116485603E-2</v>
      </c>
      <c r="CK78" s="21">
        <v>0.63324899020705805</v>
      </c>
      <c r="CL78" s="21">
        <v>2.6624027237585901</v>
      </c>
      <c r="CM78" s="21">
        <v>0</v>
      </c>
      <c r="CN78" s="21">
        <v>0.115951135602592</v>
      </c>
      <c r="CO78" s="21">
        <v>1.10187444122981</v>
      </c>
      <c r="CP78" s="21">
        <v>1.3498934321118199</v>
      </c>
      <c r="CQ78" s="21">
        <v>0</v>
      </c>
      <c r="CR78" s="21">
        <v>1.14279048893862</v>
      </c>
      <c r="CS78" s="21">
        <v>0.17829470697674599</v>
      </c>
      <c r="CT78" s="21">
        <v>0.58203791982052799</v>
      </c>
      <c r="CU78" s="21">
        <v>4.1155434350069797E-2</v>
      </c>
      <c r="CV78" s="21">
        <v>3.8240848820841702</v>
      </c>
      <c r="CW78" s="21">
        <v>0.22386052623354799</v>
      </c>
      <c r="CX78" s="21">
        <v>0.394992325010317</v>
      </c>
      <c r="CY78" s="21">
        <v>0.85047281596963598</v>
      </c>
      <c r="CZ78" s="21">
        <v>0.47624629025628901</v>
      </c>
      <c r="DA78" s="21">
        <v>0.217113912528588</v>
      </c>
      <c r="DB78" s="21">
        <v>0.69937365785857897</v>
      </c>
      <c r="DC78" s="21">
        <v>0</v>
      </c>
      <c r="DD78" s="22">
        <v>93.577149053355896</v>
      </c>
      <c r="DE78" s="21">
        <v>2.1793289304239698</v>
      </c>
      <c r="DF78" s="21">
        <v>0.33927400333968599</v>
      </c>
      <c r="DG78" s="21">
        <v>6.6449962447208697E-3</v>
      </c>
      <c r="DH78" s="21">
        <v>0.108210172208226</v>
      </c>
      <c r="DI78" s="21">
        <v>0.66992142918234399</v>
      </c>
      <c r="DJ78" s="22">
        <v>3.3033795313989498</v>
      </c>
      <c r="DK78" s="21">
        <v>0</v>
      </c>
      <c r="DL78" s="21">
        <v>1.5193378930294899E-4</v>
      </c>
      <c r="DM78" s="21">
        <v>-1.15125356215351</v>
      </c>
      <c r="DN78" s="22">
        <v>-1.1511016283642099</v>
      </c>
      <c r="DO78" s="21">
        <v>36.494546671735897</v>
      </c>
      <c r="DP78" s="21">
        <v>30.700054979696301</v>
      </c>
      <c r="DQ78" s="22">
        <v>67.194601651432194</v>
      </c>
      <c r="DR78" s="22">
        <v>69.346879554466895</v>
      </c>
      <c r="DS78" s="22">
        <v>162.924028607823</v>
      </c>
    </row>
    <row r="79" spans="1:123" ht="11.25">
      <c r="A79" s="34">
        <v>2009</v>
      </c>
      <c r="B79" s="34" t="s">
        <v>108</v>
      </c>
      <c r="C79" s="33" t="s">
        <v>107</v>
      </c>
      <c r="D79" s="32">
        <v>13.2768509267552</v>
      </c>
      <c r="E79" s="32">
        <v>0.41494951385582401</v>
      </c>
      <c r="F79" s="32">
        <v>0.55093342877215601</v>
      </c>
      <c r="G79" s="32">
        <v>2.54084485561151</v>
      </c>
      <c r="H79" s="32">
        <v>0.92625963789621002</v>
      </c>
      <c r="I79" s="32">
        <v>2.31803272688227</v>
      </c>
      <c r="J79" s="32">
        <v>0</v>
      </c>
      <c r="K79" s="32">
        <v>4.7849824765784996</v>
      </c>
      <c r="L79" s="32">
        <v>22.911235750187601</v>
      </c>
      <c r="M79" s="32">
        <v>1.74488192288739</v>
      </c>
      <c r="N79" s="32">
        <v>4.6572975070746301</v>
      </c>
      <c r="O79" s="32">
        <v>2.1954675277313398</v>
      </c>
      <c r="P79" s="32">
        <v>0.32485160098397797</v>
      </c>
      <c r="Q79" s="32">
        <v>6.2627696658284799</v>
      </c>
      <c r="R79" s="32">
        <v>3.9445284980914601</v>
      </c>
      <c r="S79" s="32">
        <v>0.66082178488741705</v>
      </c>
      <c r="T79" s="32">
        <v>23.345397698943401</v>
      </c>
      <c r="U79" s="32">
        <v>0.59971038499668805</v>
      </c>
      <c r="V79" s="32">
        <v>1.5558136337508699</v>
      </c>
      <c r="W79" s="32">
        <v>0</v>
      </c>
      <c r="X79" s="32">
        <v>2.5589127133747902</v>
      </c>
      <c r="Y79" s="32">
        <v>2.97883389704816</v>
      </c>
      <c r="Z79" s="32">
        <v>0.58358181867518899</v>
      </c>
      <c r="AA79" s="32">
        <v>6.7001248816496002</v>
      </c>
      <c r="AB79" s="32">
        <v>5.2937708336495701</v>
      </c>
      <c r="AC79" s="32">
        <v>1.1981985483625599</v>
      </c>
      <c r="AD79" s="32">
        <v>11.5308475041929</v>
      </c>
      <c r="AE79" s="32">
        <v>0.37295525801169799</v>
      </c>
      <c r="AF79" s="32">
        <v>0.538741741745282</v>
      </c>
      <c r="AG79" s="32">
        <v>1.70725679177156</v>
      </c>
      <c r="AH79" s="32">
        <v>0.84025971901069396</v>
      </c>
      <c r="AI79" s="32">
        <v>4.4348018946384498</v>
      </c>
      <c r="AJ79" s="32">
        <v>4.3124199588502501</v>
      </c>
      <c r="AK79" s="32">
        <v>3.4238453281883601</v>
      </c>
      <c r="AL79" s="32">
        <v>3.1321239081094201</v>
      </c>
      <c r="AM79" s="32">
        <v>0.903533638088169</v>
      </c>
      <c r="AN79" s="32">
        <v>0.65018494981608599</v>
      </c>
      <c r="AO79" s="32">
        <v>14.0339607684163</v>
      </c>
      <c r="AP79" s="32">
        <v>14.024378151483701</v>
      </c>
      <c r="AQ79" s="32">
        <v>3.9516060722295201</v>
      </c>
      <c r="AR79" s="32">
        <v>10.7257541171344</v>
      </c>
      <c r="AS79" s="32">
        <v>2.19501477025476</v>
      </c>
      <c r="AT79" s="32">
        <v>12.1458010824513</v>
      </c>
      <c r="AU79" s="32">
        <v>2.5383877614946102</v>
      </c>
      <c r="AV79" s="32">
        <v>5.3285309938284096</v>
      </c>
      <c r="AW79" s="32">
        <v>10.5331206843289</v>
      </c>
      <c r="AX79" s="32">
        <v>33.966511361504701</v>
      </c>
      <c r="AY79" s="32">
        <v>6.7585733002354598</v>
      </c>
      <c r="AZ79" s="32">
        <v>3.9393635155098501</v>
      </c>
      <c r="BA79" s="32">
        <v>4.8817033533896996</v>
      </c>
      <c r="BB79" s="32">
        <v>4.2950343502292402E-3</v>
      </c>
      <c r="BC79" s="32">
        <v>44.518463910638602</v>
      </c>
      <c r="BD79" s="32">
        <v>13.6947766667225</v>
      </c>
      <c r="BE79" s="32">
        <v>23.5708758118963</v>
      </c>
      <c r="BF79" s="32">
        <v>12.689066307782801</v>
      </c>
      <c r="BG79" s="32">
        <v>44.864429214926098</v>
      </c>
      <c r="BH79" s="32">
        <v>48.595386428757401</v>
      </c>
      <c r="BI79" s="32">
        <v>2.83201612691103</v>
      </c>
      <c r="BJ79" s="32">
        <v>13.240112210171199</v>
      </c>
      <c r="BK79" s="32">
        <v>1.8228717518175399</v>
      </c>
      <c r="BL79" s="32">
        <v>5.9196716435210304</v>
      </c>
      <c r="BM79" s="32">
        <v>16.753466222744301</v>
      </c>
      <c r="BN79" s="32">
        <v>4.9249434800806098</v>
      </c>
      <c r="BO79" s="32">
        <v>12.0506546553275</v>
      </c>
      <c r="BP79" s="32">
        <v>24.209005037558299</v>
      </c>
      <c r="BQ79" s="32">
        <v>1.6235300310323699</v>
      </c>
      <c r="BR79" s="32">
        <v>1.1588468029669501</v>
      </c>
      <c r="BS79" s="32">
        <v>0.45074452702561801</v>
      </c>
      <c r="BT79" s="32">
        <v>15.1979329421063</v>
      </c>
      <c r="BU79" s="32">
        <v>8.5235661564966296</v>
      </c>
      <c r="BV79" s="32">
        <v>0.688973884166177</v>
      </c>
      <c r="BW79" s="32">
        <v>96.265608525007195</v>
      </c>
      <c r="BX79" s="32">
        <v>49.316745241817202</v>
      </c>
      <c r="BY79" s="32">
        <v>5.3306042679962697</v>
      </c>
      <c r="BZ79" s="32">
        <v>118.595406809474</v>
      </c>
      <c r="CA79" s="32">
        <v>787.09678195900597</v>
      </c>
      <c r="CB79" s="32">
        <v>7.7701162586469197</v>
      </c>
      <c r="CC79" s="32">
        <v>4.6897176782404504</v>
      </c>
      <c r="CD79" s="32">
        <v>5.2369466236926696</v>
      </c>
      <c r="CE79" s="32">
        <v>5.9969368381088604</v>
      </c>
      <c r="CF79" s="32">
        <v>28.9815909636824</v>
      </c>
      <c r="CG79" s="32">
        <v>2.3445068589783302</v>
      </c>
      <c r="CH79" s="32">
        <v>1.2727243321653601</v>
      </c>
      <c r="CI79" s="32">
        <v>2.2040068559153498</v>
      </c>
      <c r="CJ79" s="32">
        <v>0.27233645630521902</v>
      </c>
      <c r="CK79" s="32">
        <v>6.91342564081459</v>
      </c>
      <c r="CL79" s="32">
        <v>6.8095585098489204</v>
      </c>
      <c r="CM79" s="32">
        <v>15.3071643933215</v>
      </c>
      <c r="CN79" s="32">
        <v>0.86808232498579696</v>
      </c>
      <c r="CO79" s="32">
        <v>6.3405252394614804</v>
      </c>
      <c r="CP79" s="32">
        <v>3.4946976976353801</v>
      </c>
      <c r="CQ79" s="32">
        <v>131.398170344645</v>
      </c>
      <c r="CR79" s="32">
        <v>2.8114438047137198</v>
      </c>
      <c r="CS79" s="32">
        <v>20.200686486618199</v>
      </c>
      <c r="CT79" s="32">
        <v>3.6969365090588999</v>
      </c>
      <c r="CU79" s="32">
        <v>6.5165189133832305E-2</v>
      </c>
      <c r="CV79" s="32">
        <v>1.1171155652014</v>
      </c>
      <c r="CW79" s="32">
        <v>0.41939462677101702</v>
      </c>
      <c r="CX79" s="32">
        <v>6.4195222113637103</v>
      </c>
      <c r="CY79" s="32">
        <v>2.9542299129287599</v>
      </c>
      <c r="CZ79" s="32">
        <v>2.2217697931858198</v>
      </c>
      <c r="DA79" s="32">
        <v>0.65846667789828806</v>
      </c>
      <c r="DB79" s="32">
        <v>8.9217539186280295</v>
      </c>
      <c r="DC79" s="32">
        <v>0</v>
      </c>
      <c r="DD79" s="31">
        <v>1902.5244962214099</v>
      </c>
      <c r="DE79" s="32">
        <v>618.05034997531902</v>
      </c>
      <c r="DF79" s="32">
        <v>0</v>
      </c>
      <c r="DG79" s="32">
        <v>3.8213186761824298</v>
      </c>
      <c r="DH79" s="32">
        <v>0</v>
      </c>
      <c r="DI79" s="32">
        <v>0</v>
      </c>
      <c r="DJ79" s="31">
        <v>621.87166865150198</v>
      </c>
      <c r="DK79" s="32">
        <v>59.4532546450897</v>
      </c>
      <c r="DL79" s="32">
        <v>0</v>
      </c>
      <c r="DM79" s="32">
        <v>-1.3652504351665399E-2</v>
      </c>
      <c r="DN79" s="31">
        <v>59.439602140738103</v>
      </c>
      <c r="DO79" s="32">
        <v>5491.0750560444303</v>
      </c>
      <c r="DP79" s="32">
        <v>951.33671812539399</v>
      </c>
      <c r="DQ79" s="31">
        <v>6442.4117741698201</v>
      </c>
      <c r="DR79" s="31">
        <v>7123.7230449620602</v>
      </c>
      <c r="DS79" s="31">
        <v>9026.2475411834694</v>
      </c>
    </row>
    <row r="80" spans="1:123" ht="15.95" customHeight="1">
      <c r="A80" s="30">
        <v>2009</v>
      </c>
      <c r="B80" s="30" t="s">
        <v>106</v>
      </c>
      <c r="C80" s="29" t="s">
        <v>105</v>
      </c>
      <c r="D80" s="27">
        <v>19.4224255334018</v>
      </c>
      <c r="E80" s="27">
        <v>5.1014177048779698E-3</v>
      </c>
      <c r="F80" s="27">
        <v>0.10133089763467</v>
      </c>
      <c r="G80" s="27">
        <v>11.688692577930601</v>
      </c>
      <c r="H80" s="27">
        <v>11.7277391886978</v>
      </c>
      <c r="I80" s="27">
        <v>1.0263663833618</v>
      </c>
      <c r="J80" s="27">
        <v>0</v>
      </c>
      <c r="K80" s="27">
        <v>0.690120327740402</v>
      </c>
      <c r="L80" s="27">
        <v>24.745171415438801</v>
      </c>
      <c r="M80" s="27">
        <v>1.46524674800724</v>
      </c>
      <c r="N80" s="27">
        <v>1.0637550977221999</v>
      </c>
      <c r="O80" s="27">
        <v>0.32956039220038502</v>
      </c>
      <c r="P80" s="27">
        <v>6.3072681151821394E-2</v>
      </c>
      <c r="Q80" s="27">
        <v>2.0681968221543698</v>
      </c>
      <c r="R80" s="27">
        <v>0.75784195864461201</v>
      </c>
      <c r="S80" s="27">
        <v>0.21700692716884301</v>
      </c>
      <c r="T80" s="27">
        <v>2.8269381608708102</v>
      </c>
      <c r="U80" s="27">
        <v>9.2376244864255094E-2</v>
      </c>
      <c r="V80" s="27">
        <v>0.16050230241932201</v>
      </c>
      <c r="W80" s="27">
        <v>0</v>
      </c>
      <c r="X80" s="27">
        <v>0.81103126445298401</v>
      </c>
      <c r="Y80" s="27">
        <v>1.0470689960491499</v>
      </c>
      <c r="Z80" s="27">
        <v>0.19181784404487101</v>
      </c>
      <c r="AA80" s="27">
        <v>2.8253582566350901</v>
      </c>
      <c r="AB80" s="27">
        <v>1.8681979581083099</v>
      </c>
      <c r="AC80" s="27">
        <v>0.800351516429611</v>
      </c>
      <c r="AD80" s="27">
        <v>2.3334432470373301</v>
      </c>
      <c r="AE80" s="27">
        <v>7.3836953151989002E-2</v>
      </c>
      <c r="AF80" s="27">
        <v>0.114913773885137</v>
      </c>
      <c r="AG80" s="27">
        <v>0.20398910759716701</v>
      </c>
      <c r="AH80" s="27">
        <v>0.344867456335121</v>
      </c>
      <c r="AI80" s="27">
        <v>0.92083998721374205</v>
      </c>
      <c r="AJ80" s="27">
        <v>1.3043687246920499</v>
      </c>
      <c r="AK80" s="27">
        <v>0.65900581878134401</v>
      </c>
      <c r="AL80" s="27">
        <v>0.588279850813612</v>
      </c>
      <c r="AM80" s="27">
        <v>0.105083710013696</v>
      </c>
      <c r="AN80" s="27">
        <v>5.0731806164853399E-2</v>
      </c>
      <c r="AO80" s="27">
        <v>10.661209211296001</v>
      </c>
      <c r="AP80" s="27">
        <v>2.3345607527348902</v>
      </c>
      <c r="AQ80" s="27">
        <v>1.2291013772172601</v>
      </c>
      <c r="AR80" s="27">
        <v>4.8544993711753897</v>
      </c>
      <c r="AS80" s="27">
        <v>0.20193446285792599</v>
      </c>
      <c r="AT80" s="27">
        <v>3.5971442735850201</v>
      </c>
      <c r="AU80" s="27">
        <v>1.08398440539236</v>
      </c>
      <c r="AV80" s="27">
        <v>0.70233220554058096</v>
      </c>
      <c r="AW80" s="27">
        <v>2.69815064110692</v>
      </c>
      <c r="AX80" s="27">
        <v>12.5281828933261</v>
      </c>
      <c r="AY80" s="27">
        <v>1.2528803878185899</v>
      </c>
      <c r="AZ80" s="27">
        <v>6.1507802198855002</v>
      </c>
      <c r="BA80" s="27">
        <v>4.5572543985503202</v>
      </c>
      <c r="BB80" s="27">
        <v>1.5738112681480199E-3</v>
      </c>
      <c r="BC80" s="27">
        <v>26.2707373586769</v>
      </c>
      <c r="BD80" s="27">
        <v>11.091995327504099</v>
      </c>
      <c r="BE80" s="27">
        <v>9.5783806750399201</v>
      </c>
      <c r="BF80" s="27">
        <v>5.51138846012116</v>
      </c>
      <c r="BG80" s="27">
        <v>42.961446692534402</v>
      </c>
      <c r="BH80" s="27">
        <v>68.982408304009397</v>
      </c>
      <c r="BI80" s="27">
        <v>1.0811779469978899</v>
      </c>
      <c r="BJ80" s="27">
        <v>8.0766479260333597</v>
      </c>
      <c r="BK80" s="27">
        <v>2.3098530709623</v>
      </c>
      <c r="BL80" s="27">
        <v>8.8792711686177999</v>
      </c>
      <c r="BM80" s="27">
        <v>6.5203082525145604</v>
      </c>
      <c r="BN80" s="27">
        <v>2.7636238103106998</v>
      </c>
      <c r="BO80" s="27">
        <v>7.4240156981982004</v>
      </c>
      <c r="BP80" s="27">
        <v>9.36641113153925</v>
      </c>
      <c r="BQ80" s="27">
        <v>0.65473078770969995</v>
      </c>
      <c r="BR80" s="27">
        <v>0.48303122993801001</v>
      </c>
      <c r="BS80" s="27">
        <v>0.203750102477298</v>
      </c>
      <c r="BT80" s="27">
        <v>9.0845521567925207</v>
      </c>
      <c r="BU80" s="27">
        <v>3.8470754088746602</v>
      </c>
      <c r="BV80" s="27">
        <v>0.28025857124675402</v>
      </c>
      <c r="BW80" s="27">
        <v>29.184629974624201</v>
      </c>
      <c r="BX80" s="27">
        <v>2627.169803924</v>
      </c>
      <c r="BY80" s="27">
        <v>2.0012997242053099</v>
      </c>
      <c r="BZ80" s="27">
        <v>32.759659650552301</v>
      </c>
      <c r="CA80" s="27">
        <v>0</v>
      </c>
      <c r="CB80" s="27">
        <v>1.4314371383173601</v>
      </c>
      <c r="CC80" s="27">
        <v>1.6227196137772799</v>
      </c>
      <c r="CD80" s="27">
        <v>1.3457855944179899</v>
      </c>
      <c r="CE80" s="27">
        <v>1.29264480602134</v>
      </c>
      <c r="CF80" s="27">
        <v>5.2042964818162103</v>
      </c>
      <c r="CG80" s="27">
        <v>1.175488697259</v>
      </c>
      <c r="CH80" s="27">
        <v>0.28884727099598201</v>
      </c>
      <c r="CI80" s="27">
        <v>0.38354955877099101</v>
      </c>
      <c r="CJ80" s="27">
        <v>0.36618134898613902</v>
      </c>
      <c r="CK80" s="27">
        <v>3.6237180377525999</v>
      </c>
      <c r="CL80" s="27">
        <v>1.3007961992986901</v>
      </c>
      <c r="CM80" s="27">
        <v>7.0445299233292298</v>
      </c>
      <c r="CN80" s="27">
        <v>0.102119144350238</v>
      </c>
      <c r="CO80" s="27">
        <v>2.4942802808857798</v>
      </c>
      <c r="CP80" s="27">
        <v>0.95622107984139104</v>
      </c>
      <c r="CQ80" s="27">
        <v>117.545906041732</v>
      </c>
      <c r="CR80" s="27">
        <v>11.3866041059431</v>
      </c>
      <c r="CS80" s="27">
        <v>56.661775828779902</v>
      </c>
      <c r="CT80" s="27">
        <v>7.0082543417345304</v>
      </c>
      <c r="CU80" s="27">
        <v>1.6428467842012899</v>
      </c>
      <c r="CV80" s="27">
        <v>1.2403247352078199</v>
      </c>
      <c r="CW80" s="27">
        <v>1.30383935531372</v>
      </c>
      <c r="CX80" s="27">
        <v>1.34456501640703</v>
      </c>
      <c r="CY80" s="27">
        <v>3.5291638815318902</v>
      </c>
      <c r="CZ80" s="27">
        <v>0.49044079644035798</v>
      </c>
      <c r="DA80" s="27">
        <v>0.43828621167272502</v>
      </c>
      <c r="DB80" s="27">
        <v>3.3851891723830598</v>
      </c>
      <c r="DC80" s="27">
        <v>0</v>
      </c>
      <c r="DD80" s="28">
        <v>3295.6444885609199</v>
      </c>
      <c r="DE80" s="27">
        <v>2211.1721373885298</v>
      </c>
      <c r="DF80" s="27">
        <v>0</v>
      </c>
      <c r="DG80" s="27">
        <v>10.662838459516401</v>
      </c>
      <c r="DH80" s="27">
        <v>0</v>
      </c>
      <c r="DI80" s="27">
        <v>0</v>
      </c>
      <c r="DJ80" s="28">
        <v>2221.8349758480499</v>
      </c>
      <c r="DK80" s="27">
        <v>15.9509418843202</v>
      </c>
      <c r="DL80" s="27">
        <v>0</v>
      </c>
      <c r="DM80" s="27">
        <v>-2.2663189526403501E-2</v>
      </c>
      <c r="DN80" s="28">
        <v>15.9282786947938</v>
      </c>
      <c r="DO80" s="27">
        <v>2761.5349370815302</v>
      </c>
      <c r="DP80" s="27">
        <v>45.582138511773202</v>
      </c>
      <c r="DQ80" s="28">
        <v>2807.1170755933099</v>
      </c>
      <c r="DR80" s="28">
        <v>5044.8803301361504</v>
      </c>
      <c r="DS80" s="28">
        <v>8340.5248186970693</v>
      </c>
    </row>
    <row r="81" spans="1:123" ht="11.25">
      <c r="A81" s="24">
        <v>2009</v>
      </c>
      <c r="B81" s="24" t="s">
        <v>104</v>
      </c>
      <c r="C81" s="23" t="s">
        <v>103</v>
      </c>
      <c r="D81" s="21">
        <v>5.6408160870498499E-2</v>
      </c>
      <c r="E81" s="21">
        <v>5.95908447366121E-3</v>
      </c>
      <c r="F81" s="21">
        <v>9.2872241226194894E-3</v>
      </c>
      <c r="G81" s="21">
        <v>0</v>
      </c>
      <c r="H81" s="21">
        <v>2.1041483202093999E-3</v>
      </c>
      <c r="I81" s="21">
        <v>0.174838916943025</v>
      </c>
      <c r="J81" s="21">
        <v>0</v>
      </c>
      <c r="K81" s="21">
        <v>0.15790615011085199</v>
      </c>
      <c r="L81" s="21">
        <v>1.8536929670662901</v>
      </c>
      <c r="M81" s="21">
        <v>0.11369878933312599</v>
      </c>
      <c r="N81" s="21">
        <v>8.0981069874664496E-2</v>
      </c>
      <c r="O81" s="21">
        <v>3.5349033819682303E-2</v>
      </c>
      <c r="P81" s="21">
        <v>3.6075972229503402E-3</v>
      </c>
      <c r="Q81" s="21">
        <v>6.1034312784447098E-2</v>
      </c>
      <c r="R81" s="21">
        <v>9.3637841692616797E-2</v>
      </c>
      <c r="S81" s="21">
        <v>8.6369558381022195E-3</v>
      </c>
      <c r="T81" s="21">
        <v>0.365254939068691</v>
      </c>
      <c r="U81" s="21">
        <v>1.45836692789688E-2</v>
      </c>
      <c r="V81" s="21">
        <v>2.55721695729993E-2</v>
      </c>
      <c r="W81" s="21">
        <v>0</v>
      </c>
      <c r="X81" s="21">
        <v>5.9083687318926499E-2</v>
      </c>
      <c r="Y81" s="21">
        <v>5.6753429570256302E-2</v>
      </c>
      <c r="Z81" s="21">
        <v>2.47218915339186E-3</v>
      </c>
      <c r="AA81" s="21">
        <v>4.5897513142738197E-2</v>
      </c>
      <c r="AB81" s="21">
        <v>0.139838629585917</v>
      </c>
      <c r="AC81" s="21">
        <v>6.9061801474965503E-2</v>
      </c>
      <c r="AD81" s="21">
        <v>0.32035493575656998</v>
      </c>
      <c r="AE81" s="21">
        <v>7.2542257085425098E-3</v>
      </c>
      <c r="AF81" s="21">
        <v>1.06802401195196E-2</v>
      </c>
      <c r="AG81" s="21">
        <v>6.7156304653987905E-2</v>
      </c>
      <c r="AH81" s="21">
        <v>1.46945845093698E-2</v>
      </c>
      <c r="AI81" s="21">
        <v>0.120030216099272</v>
      </c>
      <c r="AJ81" s="21">
        <v>7.3626173079527193E-2</v>
      </c>
      <c r="AK81" s="21">
        <v>0.21120702068981001</v>
      </c>
      <c r="AL81" s="21">
        <v>8.6773281050526896E-2</v>
      </c>
      <c r="AM81" s="21">
        <v>3.2752002224302898E-2</v>
      </c>
      <c r="AN81" s="21">
        <v>5.46124168838172E-3</v>
      </c>
      <c r="AO81" s="21">
        <v>0.76546608874192801</v>
      </c>
      <c r="AP81" s="21">
        <v>0.420274392239534</v>
      </c>
      <c r="AQ81" s="21">
        <v>0.141840138337962</v>
      </c>
      <c r="AR81" s="21">
        <v>0.36031976139992</v>
      </c>
      <c r="AS81" s="21">
        <v>4.7841204208255703E-2</v>
      </c>
      <c r="AT81" s="21">
        <v>0.49338639161036602</v>
      </c>
      <c r="AU81" s="21">
        <v>4.1738196626894299E-2</v>
      </c>
      <c r="AV81" s="21">
        <v>0.12607610223725901</v>
      </c>
      <c r="AW81" s="21">
        <v>0.44028984949306899</v>
      </c>
      <c r="AX81" s="21">
        <v>0.31229408551051102</v>
      </c>
      <c r="AY81" s="21">
        <v>3.6899678196634401E-2</v>
      </c>
      <c r="AZ81" s="21">
        <v>0.136390936201465</v>
      </c>
      <c r="BA81" s="21">
        <v>0.809853595707411</v>
      </c>
      <c r="BB81" s="21">
        <v>5.2391985257875604E-4</v>
      </c>
      <c r="BC81" s="21">
        <v>3.5158809196282998</v>
      </c>
      <c r="BD81" s="21">
        <v>1.45971061190173</v>
      </c>
      <c r="BE81" s="21">
        <v>2.0449768862375799</v>
      </c>
      <c r="BF81" s="21">
        <v>0.69714492574404296</v>
      </c>
      <c r="BG81" s="21">
        <v>3.33477687501188</v>
      </c>
      <c r="BH81" s="21">
        <v>2.9818211144909101</v>
      </c>
      <c r="BI81" s="21">
        <v>0.641809551720535</v>
      </c>
      <c r="BJ81" s="21">
        <v>1.0949271653383501</v>
      </c>
      <c r="BK81" s="21">
        <v>0.42871413705815697</v>
      </c>
      <c r="BL81" s="21">
        <v>1.35018291265058</v>
      </c>
      <c r="BM81" s="21">
        <v>1.3289754677993399</v>
      </c>
      <c r="BN81" s="21">
        <v>0.38828415755027201</v>
      </c>
      <c r="BO81" s="21">
        <v>0.68642615311937705</v>
      </c>
      <c r="BP81" s="21">
        <v>0.89791161738845204</v>
      </c>
      <c r="BQ81" s="21">
        <v>9.3079788888233594E-2</v>
      </c>
      <c r="BR81" s="21">
        <v>0.182699900891407</v>
      </c>
      <c r="BS81" s="21">
        <v>6.9943024993179795E-2</v>
      </c>
      <c r="BT81" s="21">
        <v>1.6400221346935699</v>
      </c>
      <c r="BU81" s="21">
        <v>1.8895856469199099</v>
      </c>
      <c r="BV81" s="21">
        <v>0.120357567246624</v>
      </c>
      <c r="BW81" s="21">
        <v>24.774903358507501</v>
      </c>
      <c r="BX81" s="21">
        <v>56.503113162007402</v>
      </c>
      <c r="BY81" s="21">
        <v>50.613181913471003</v>
      </c>
      <c r="BZ81" s="21">
        <v>0.23191072459048701</v>
      </c>
      <c r="CA81" s="21">
        <v>0</v>
      </c>
      <c r="CB81" s="21">
        <v>0.61369242121887801</v>
      </c>
      <c r="CC81" s="21">
        <v>0.56908624187947299</v>
      </c>
      <c r="CD81" s="21">
        <v>0.29848421757895899</v>
      </c>
      <c r="CE81" s="21">
        <v>1.6279242752440499</v>
      </c>
      <c r="CF81" s="21">
        <v>7.09728066451017</v>
      </c>
      <c r="CG81" s="21">
        <v>1.21438405391024</v>
      </c>
      <c r="CH81" s="21">
        <v>6.8329599383284603E-2</v>
      </c>
      <c r="CI81" s="21">
        <v>0.74535027865094405</v>
      </c>
      <c r="CJ81" s="21">
        <v>2.85379750158989E-2</v>
      </c>
      <c r="CK81" s="21">
        <v>0.92514269512818303</v>
      </c>
      <c r="CL81" s="21">
        <v>0.89320713400158003</v>
      </c>
      <c r="CM81" s="21">
        <v>0.67097313426614402</v>
      </c>
      <c r="CN81" s="21">
        <v>0.14343732583114799</v>
      </c>
      <c r="CO81" s="21">
        <v>1.07234718437628</v>
      </c>
      <c r="CP81" s="21">
        <v>1.3051124072977001</v>
      </c>
      <c r="CQ81" s="21">
        <v>2.77195095363893</v>
      </c>
      <c r="CR81" s="21">
        <v>1.50414716359796</v>
      </c>
      <c r="CS81" s="21">
        <v>1.2900526304104001</v>
      </c>
      <c r="CT81" s="21">
        <v>0.21275442671543501</v>
      </c>
      <c r="CU81" s="21">
        <v>4.7851026639954698E-2</v>
      </c>
      <c r="CV81" s="21">
        <v>0.17799048109680701</v>
      </c>
      <c r="CW81" s="21">
        <v>0.12303555802291299</v>
      </c>
      <c r="CX81" s="21">
        <v>0.21065725903319499</v>
      </c>
      <c r="CY81" s="21">
        <v>0.409738935346528</v>
      </c>
      <c r="CZ81" s="21">
        <v>0.13416999906091101</v>
      </c>
      <c r="DA81" s="21">
        <v>0.19407318846876201</v>
      </c>
      <c r="DB81" s="21">
        <v>0.43362027888140198</v>
      </c>
      <c r="DC81" s="21">
        <v>0</v>
      </c>
      <c r="DD81" s="22">
        <v>190.272516073638</v>
      </c>
      <c r="DE81" s="21">
        <v>73.863876283903906</v>
      </c>
      <c r="DF81" s="21">
        <v>9.4922710866297805E-2</v>
      </c>
      <c r="DG81" s="21">
        <v>1.3223968029390301</v>
      </c>
      <c r="DH81" s="21">
        <v>0</v>
      </c>
      <c r="DI81" s="21">
        <v>0</v>
      </c>
      <c r="DJ81" s="22">
        <v>75.281195797709202</v>
      </c>
      <c r="DK81" s="21">
        <v>7.7001762348500904</v>
      </c>
      <c r="DL81" s="21">
        <v>0</v>
      </c>
      <c r="DM81" s="21">
        <v>-1.4847336462907E-3</v>
      </c>
      <c r="DN81" s="22">
        <v>7.6986915012038004</v>
      </c>
      <c r="DO81" s="21">
        <v>493.11168632901598</v>
      </c>
      <c r="DP81" s="21">
        <v>458.39839761940198</v>
      </c>
      <c r="DQ81" s="22">
        <v>951.51008394841699</v>
      </c>
      <c r="DR81" s="22">
        <v>1034.48997124733</v>
      </c>
      <c r="DS81" s="22">
        <v>1224.76248732097</v>
      </c>
    </row>
    <row r="82" spans="1:123" ht="11.25">
      <c r="A82" s="24">
        <v>2009</v>
      </c>
      <c r="B82" s="24" t="s">
        <v>102</v>
      </c>
      <c r="C82" s="23" t="s">
        <v>101</v>
      </c>
      <c r="D82" s="21">
        <v>12.8129333504236</v>
      </c>
      <c r="E82" s="21">
        <v>0</v>
      </c>
      <c r="F82" s="21">
        <v>0</v>
      </c>
      <c r="G82" s="21">
        <v>0</v>
      </c>
      <c r="H82" s="21">
        <v>1.5726438094305599</v>
      </c>
      <c r="I82" s="21">
        <v>0</v>
      </c>
      <c r="J82" s="21">
        <v>0</v>
      </c>
      <c r="K82" s="21">
        <v>6.77110334116416E-2</v>
      </c>
      <c r="L82" s="21">
        <v>0</v>
      </c>
      <c r="M82" s="21">
        <v>0.43512550985807003</v>
      </c>
      <c r="N82" s="21">
        <v>0</v>
      </c>
      <c r="O82" s="21">
        <v>0</v>
      </c>
      <c r="P82" s="21">
        <v>5.0481194402572302E-3</v>
      </c>
      <c r="Q82" s="21">
        <v>2.1488783132452798</v>
      </c>
      <c r="R82" s="21">
        <v>0.85153039084468496</v>
      </c>
      <c r="S82" s="21">
        <v>6.2521521042191996E-3</v>
      </c>
      <c r="T82" s="21">
        <v>0</v>
      </c>
      <c r="U82" s="21">
        <v>0</v>
      </c>
      <c r="V82" s="21">
        <v>0</v>
      </c>
      <c r="W82" s="21">
        <v>0</v>
      </c>
      <c r="X82" s="21">
        <v>1.8104233065237601E-2</v>
      </c>
      <c r="Y82" s="21">
        <v>0.88105980896077596</v>
      </c>
      <c r="Z82" s="21">
        <v>0.44449347443030401</v>
      </c>
      <c r="AA82" s="21">
        <v>2.5213326699401701</v>
      </c>
      <c r="AB82" s="21">
        <v>0.908672361508847</v>
      </c>
      <c r="AC82" s="21">
        <v>1.62018970489698</v>
      </c>
      <c r="AD82" s="21">
        <v>0</v>
      </c>
      <c r="AE82" s="21">
        <v>1.1147496963558301E-2</v>
      </c>
      <c r="AF82" s="21">
        <v>0</v>
      </c>
      <c r="AG82" s="21">
        <v>6.4127837997404902E-2</v>
      </c>
      <c r="AH82" s="21">
        <v>2.3996300745500101E-2</v>
      </c>
      <c r="AI82" s="21">
        <v>0.44247803418996201</v>
      </c>
      <c r="AJ82" s="21">
        <v>0.47954197563083201</v>
      </c>
      <c r="AK82" s="21">
        <v>0.21014985269814701</v>
      </c>
      <c r="AL82" s="21">
        <v>0.11374667047239199</v>
      </c>
      <c r="AM82" s="21">
        <v>0</v>
      </c>
      <c r="AN82" s="21">
        <v>0</v>
      </c>
      <c r="AO82" s="21">
        <v>11.6678582392033</v>
      </c>
      <c r="AP82" s="21">
        <v>0.87593700707167998</v>
      </c>
      <c r="AQ82" s="21">
        <v>1.18615281503368</v>
      </c>
      <c r="AR82" s="21">
        <v>3.4719326205805201</v>
      </c>
      <c r="AS82" s="21">
        <v>0</v>
      </c>
      <c r="AT82" s="21">
        <v>1.14877426071942</v>
      </c>
      <c r="AU82" s="21">
        <v>1.4067214788873399</v>
      </c>
      <c r="AV82" s="21">
        <v>0</v>
      </c>
      <c r="AW82" s="21">
        <v>1.9192190720787701</v>
      </c>
      <c r="AX82" s="21">
        <v>8.9641786906880707</v>
      </c>
      <c r="AY82" s="21">
        <v>4.5770207781687802</v>
      </c>
      <c r="AZ82" s="21">
        <v>3.2207688255978599</v>
      </c>
      <c r="BA82" s="21">
        <v>4.36032664450462</v>
      </c>
      <c r="BB82" s="21">
        <v>1.2344833107401599E-3</v>
      </c>
      <c r="BC82" s="21">
        <v>23.028467298115299</v>
      </c>
      <c r="BD82" s="21">
        <v>40.314121455643303</v>
      </c>
      <c r="BE82" s="21">
        <v>24.225337191689</v>
      </c>
      <c r="BF82" s="21">
        <v>7.3093631412679798</v>
      </c>
      <c r="BG82" s="21">
        <v>157.78210813987201</v>
      </c>
      <c r="BH82" s="21">
        <v>338.84389271273898</v>
      </c>
      <c r="BI82" s="21">
        <v>0</v>
      </c>
      <c r="BJ82" s="21">
        <v>15.6035128507074</v>
      </c>
      <c r="BK82" s="21">
        <v>6.1787886644940304</v>
      </c>
      <c r="BL82" s="21">
        <v>15.9345866369093</v>
      </c>
      <c r="BM82" s="21">
        <v>8.6099712528683607</v>
      </c>
      <c r="BN82" s="21">
        <v>5.4178778484714201</v>
      </c>
      <c r="BO82" s="21">
        <v>14.300898110894201</v>
      </c>
      <c r="BP82" s="21">
        <v>19.921779356214699</v>
      </c>
      <c r="BQ82" s="21">
        <v>1.3172212847842599</v>
      </c>
      <c r="BR82" s="21">
        <v>8.1833493871285495E-2</v>
      </c>
      <c r="BS82" s="21">
        <v>8.3504229966963398E-2</v>
      </c>
      <c r="BT82" s="21">
        <v>32.440798152116201</v>
      </c>
      <c r="BU82" s="21">
        <v>2.6600645510048802</v>
      </c>
      <c r="BV82" s="21">
        <v>0.160550298096751</v>
      </c>
      <c r="BW82" s="21">
        <v>65.869118867702298</v>
      </c>
      <c r="BX82" s="21">
        <v>108.592315851263</v>
      </c>
      <c r="BY82" s="21">
        <v>0</v>
      </c>
      <c r="BZ82" s="21">
        <v>2.5583153623300299</v>
      </c>
      <c r="CA82" s="21">
        <v>0</v>
      </c>
      <c r="CB82" s="21">
        <v>1.7179945871367399</v>
      </c>
      <c r="CC82" s="21">
        <v>4.4858306359083997</v>
      </c>
      <c r="CD82" s="21">
        <v>1.58152195203159</v>
      </c>
      <c r="CE82" s="21">
        <v>0</v>
      </c>
      <c r="CF82" s="21">
        <v>3.3916082355855099</v>
      </c>
      <c r="CG82" s="21">
        <v>2.93975428900516</v>
      </c>
      <c r="CH82" s="21">
        <v>0.28322965577955</v>
      </c>
      <c r="CI82" s="21">
        <v>0.23608267139334599</v>
      </c>
      <c r="CJ82" s="21">
        <v>0.46464759768076902</v>
      </c>
      <c r="CK82" s="21">
        <v>1.83892246674071</v>
      </c>
      <c r="CL82" s="21">
        <v>0</v>
      </c>
      <c r="CM82" s="21">
        <v>26.139722121413399</v>
      </c>
      <c r="CN82" s="21">
        <v>2.8684454869769001E-2</v>
      </c>
      <c r="CO82" s="21">
        <v>0</v>
      </c>
      <c r="CP82" s="21">
        <v>0</v>
      </c>
      <c r="CQ82" s="21">
        <v>226.47674107377401</v>
      </c>
      <c r="CR82" s="21">
        <v>14.398825971907399</v>
      </c>
      <c r="CS82" s="21">
        <v>74.079757375049496</v>
      </c>
      <c r="CT82" s="21">
        <v>1.39662731512435</v>
      </c>
      <c r="CU82" s="21">
        <v>0.150862453729911</v>
      </c>
      <c r="CV82" s="21">
        <v>1.13069124260054</v>
      </c>
      <c r="CW82" s="21">
        <v>2.5080929609889</v>
      </c>
      <c r="CX82" s="21">
        <v>0.27811406548158502</v>
      </c>
      <c r="CY82" s="21">
        <v>4.6094080850297603</v>
      </c>
      <c r="CZ82" s="21">
        <v>6.1778490438636799E-2</v>
      </c>
      <c r="DA82" s="21">
        <v>0.635150475636996</v>
      </c>
      <c r="DB82" s="21">
        <v>11.220171095005499</v>
      </c>
      <c r="DC82" s="21">
        <v>0</v>
      </c>
      <c r="DD82" s="22">
        <v>1339.72793403944</v>
      </c>
      <c r="DE82" s="21">
        <v>2602.74004694009</v>
      </c>
      <c r="DF82" s="21">
        <v>0</v>
      </c>
      <c r="DG82" s="21">
        <v>7.3661100128086003</v>
      </c>
      <c r="DH82" s="21">
        <v>0</v>
      </c>
      <c r="DI82" s="21">
        <v>0</v>
      </c>
      <c r="DJ82" s="22">
        <v>2610.1061569529002</v>
      </c>
      <c r="DK82" s="21">
        <v>0</v>
      </c>
      <c r="DL82" s="21">
        <v>-0.33806971980212103</v>
      </c>
      <c r="DM82" s="21">
        <v>8.2052071855128705</v>
      </c>
      <c r="DN82" s="22">
        <v>7.8671374657107496</v>
      </c>
      <c r="DO82" s="21">
        <v>188.64741162030899</v>
      </c>
      <c r="DP82" s="21">
        <v>33.414500625852099</v>
      </c>
      <c r="DQ82" s="22">
        <v>222.061912246161</v>
      </c>
      <c r="DR82" s="22">
        <v>2840.0352066647702</v>
      </c>
      <c r="DS82" s="22">
        <v>4179.7631407042099</v>
      </c>
    </row>
    <row r="83" spans="1:123" ht="11.25">
      <c r="A83" s="24">
        <v>2009</v>
      </c>
      <c r="B83" s="24" t="s">
        <v>100</v>
      </c>
      <c r="C83" s="23" t="s">
        <v>99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1">
        <v>0</v>
      </c>
      <c r="AN83" s="21">
        <v>0</v>
      </c>
      <c r="AO83" s="21">
        <v>0</v>
      </c>
      <c r="AP83" s="21">
        <v>0</v>
      </c>
      <c r="AQ83" s="21">
        <v>0</v>
      </c>
      <c r="AR83" s="21">
        <v>0</v>
      </c>
      <c r="AS83" s="21">
        <v>0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  <c r="BD83" s="21">
        <v>0</v>
      </c>
      <c r="BE83" s="21">
        <v>0</v>
      </c>
      <c r="BF83" s="21">
        <v>0</v>
      </c>
      <c r="BG83" s="21">
        <v>0</v>
      </c>
      <c r="BH83" s="21">
        <v>0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0</v>
      </c>
      <c r="BU83" s="21">
        <v>0</v>
      </c>
      <c r="BV83" s="21">
        <v>0</v>
      </c>
      <c r="BW83" s="21">
        <v>0</v>
      </c>
      <c r="BX83" s="21">
        <v>0</v>
      </c>
      <c r="BY83" s="21">
        <v>0</v>
      </c>
      <c r="BZ83" s="21">
        <v>0</v>
      </c>
      <c r="CA83" s="21">
        <v>0</v>
      </c>
      <c r="CB83" s="21">
        <v>0</v>
      </c>
      <c r="CC83" s="21">
        <v>0</v>
      </c>
      <c r="CD83" s="21">
        <v>0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21">
        <v>0</v>
      </c>
      <c r="CM83" s="21">
        <v>0</v>
      </c>
      <c r="CN83" s="21">
        <v>0</v>
      </c>
      <c r="CO83" s="21">
        <v>0</v>
      </c>
      <c r="CP83" s="21">
        <v>0</v>
      </c>
      <c r="CQ83" s="21">
        <v>0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2">
        <v>0</v>
      </c>
      <c r="DE83" s="21">
        <v>6342.0673558050903</v>
      </c>
      <c r="DF83" s="21">
        <v>0</v>
      </c>
      <c r="DG83" s="21">
        <v>31.502563169638702</v>
      </c>
      <c r="DH83" s="21">
        <v>0</v>
      </c>
      <c r="DI83" s="21">
        <v>0</v>
      </c>
      <c r="DJ83" s="22">
        <v>6373.5699189747302</v>
      </c>
      <c r="DK83" s="21">
        <v>0</v>
      </c>
      <c r="DL83" s="21">
        <v>0</v>
      </c>
      <c r="DM83" s="21">
        <v>0</v>
      </c>
      <c r="DN83" s="22">
        <v>0</v>
      </c>
      <c r="DO83" s="21">
        <v>0</v>
      </c>
      <c r="DP83" s="21">
        <v>0</v>
      </c>
      <c r="DQ83" s="22">
        <v>0</v>
      </c>
      <c r="DR83" s="22">
        <v>6373.5699189747302</v>
      </c>
      <c r="DS83" s="22">
        <v>6373.5699189747302</v>
      </c>
    </row>
    <row r="84" spans="1:123" ht="15.95" customHeight="1">
      <c r="A84" s="30">
        <v>2009</v>
      </c>
      <c r="B84" s="30" t="s">
        <v>98</v>
      </c>
      <c r="C84" s="29" t="s">
        <v>97</v>
      </c>
      <c r="D84" s="27">
        <v>13.084218618875299</v>
      </c>
      <c r="E84" s="27">
        <v>1.6617535524160001</v>
      </c>
      <c r="F84" s="27">
        <v>1.1616788562935599E-3</v>
      </c>
      <c r="G84" s="27">
        <v>8.7351092412150597E-3</v>
      </c>
      <c r="H84" s="27">
        <v>6.5371429346080699E-3</v>
      </c>
      <c r="I84" s="27">
        <v>4.9709078214393099E-3</v>
      </c>
      <c r="J84" s="27">
        <v>0</v>
      </c>
      <c r="K84" s="27">
        <v>3.1187026458149602E-3</v>
      </c>
      <c r="L84" s="27">
        <v>0.22415915408024101</v>
      </c>
      <c r="M84" s="27">
        <v>5.7032804486757196E-3</v>
      </c>
      <c r="N84" s="27">
        <v>2.3999357866337102E-2</v>
      </c>
      <c r="O84" s="27">
        <v>4.0953701606847304E-3</v>
      </c>
      <c r="P84" s="27">
        <v>3.3289922197201199E-3</v>
      </c>
      <c r="Q84" s="27">
        <v>1.9809261778880701E-2</v>
      </c>
      <c r="R84" s="27">
        <v>1.58459436097514E-2</v>
      </c>
      <c r="S84" s="27">
        <v>1.7048606269104199E-3</v>
      </c>
      <c r="T84" s="27">
        <v>7.2003243934785494E-2</v>
      </c>
      <c r="U84" s="27">
        <v>2.3528553900914002E-3</v>
      </c>
      <c r="V84" s="27">
        <v>1.48086328546564E-2</v>
      </c>
      <c r="W84" s="27">
        <v>0</v>
      </c>
      <c r="X84" s="27">
        <v>1.12539812643435E-2</v>
      </c>
      <c r="Y84" s="27">
        <v>6.6358173432944402E-3</v>
      </c>
      <c r="Z84" s="27">
        <v>1.55087382354E-3</v>
      </c>
      <c r="AA84" s="27">
        <v>1.13027554131458E-2</v>
      </c>
      <c r="AB84" s="27">
        <v>1.14642317087672E-2</v>
      </c>
      <c r="AC84" s="27">
        <v>5.6849657425899099E-3</v>
      </c>
      <c r="AD84" s="27">
        <v>1.08377386215285E-2</v>
      </c>
      <c r="AE84" s="27">
        <v>1.47111535880445E-3</v>
      </c>
      <c r="AF84" s="27">
        <v>3.1028486735143399E-3</v>
      </c>
      <c r="AG84" s="27">
        <v>1.54632148047349E-3</v>
      </c>
      <c r="AH84" s="27">
        <v>7.5596886337590005E-4</v>
      </c>
      <c r="AI84" s="27">
        <v>1.29615063327691E-2</v>
      </c>
      <c r="AJ84" s="27">
        <v>1.1592050453047301E-2</v>
      </c>
      <c r="AK84" s="27">
        <v>6.4291447670977797E-3</v>
      </c>
      <c r="AL84" s="27">
        <v>3.1687847061746999E-3</v>
      </c>
      <c r="AM84" s="27">
        <v>6.8410420039272102E-4</v>
      </c>
      <c r="AN84" s="27">
        <v>1.67237418409948E-4</v>
      </c>
      <c r="AO84" s="27">
        <v>3.4346528699874999E-2</v>
      </c>
      <c r="AP84" s="27">
        <v>2.7711129421382399E-2</v>
      </c>
      <c r="AQ84" s="27">
        <v>7.32916856868131E-3</v>
      </c>
      <c r="AR84" s="27">
        <v>2.2395303761179298E-2</v>
      </c>
      <c r="AS84" s="27">
        <v>1.7255326204184301E-3</v>
      </c>
      <c r="AT84" s="27">
        <v>2.9516981411099898E-2</v>
      </c>
      <c r="AU84" s="27">
        <v>7.0867325113629798E-3</v>
      </c>
      <c r="AV84" s="27">
        <v>1.0550503938750899E-2</v>
      </c>
      <c r="AW84" s="27">
        <v>2.3771250869049101E-2</v>
      </c>
      <c r="AX84" s="27">
        <v>5.0451080845378603E-2</v>
      </c>
      <c r="AY84" s="27">
        <v>8.8314111599959305E-3</v>
      </c>
      <c r="AZ84" s="27">
        <v>6.3472522230396001E-3</v>
      </c>
      <c r="BA84" s="27">
        <v>3.5267248660792998E-2</v>
      </c>
      <c r="BB84" s="27">
        <v>4.4107511244670103E-5</v>
      </c>
      <c r="BC84" s="27">
        <v>17.970107720541801</v>
      </c>
      <c r="BD84" s="27">
        <v>3.2114619151877801</v>
      </c>
      <c r="BE84" s="27">
        <v>4.8779120592815204</v>
      </c>
      <c r="BF84" s="27">
        <v>0.20097882924767399</v>
      </c>
      <c r="BG84" s="27">
        <v>0.74518832042321703</v>
      </c>
      <c r="BH84" s="27">
        <v>3.6600962240557</v>
      </c>
      <c r="BI84" s="27">
        <v>0.39197238099917903</v>
      </c>
      <c r="BJ84" s="27">
        <v>0.41316551869300799</v>
      </c>
      <c r="BK84" s="27">
        <v>6.7536715844765199E-2</v>
      </c>
      <c r="BL84" s="27">
        <v>0.85101122529207796</v>
      </c>
      <c r="BM84" s="27">
        <v>1.25468088416433</v>
      </c>
      <c r="BN84" s="27">
        <v>0.53574133562067305</v>
      </c>
      <c r="BO84" s="27">
        <v>2.32850393866326</v>
      </c>
      <c r="BP84" s="27">
        <v>3.3245191976994302</v>
      </c>
      <c r="BQ84" s="27">
        <v>2.9729862479908699E-2</v>
      </c>
      <c r="BR84" s="27">
        <v>0.94757610789192503</v>
      </c>
      <c r="BS84" s="27">
        <v>0.22191146835093001</v>
      </c>
      <c r="BT84" s="27">
        <v>1.0204354315027</v>
      </c>
      <c r="BU84" s="27">
        <v>0.30691712522693798</v>
      </c>
      <c r="BV84" s="27">
        <v>0.11822211471583401</v>
      </c>
      <c r="BW84" s="27">
        <v>15.8421453572257</v>
      </c>
      <c r="BX84" s="27">
        <v>37.205034055101201</v>
      </c>
      <c r="BY84" s="27">
        <v>0.86888190304917301</v>
      </c>
      <c r="BZ84" s="27">
        <v>2.4505603241718701</v>
      </c>
      <c r="CA84" s="27">
        <v>0</v>
      </c>
      <c r="CB84" s="27">
        <v>47.330713421479302</v>
      </c>
      <c r="CC84" s="27">
        <v>0.97832321319365201</v>
      </c>
      <c r="CD84" s="27">
        <v>0.37167614621162098</v>
      </c>
      <c r="CE84" s="27">
        <v>2.10650584638875</v>
      </c>
      <c r="CF84" s="27">
        <v>9.0423068920699006</v>
      </c>
      <c r="CG84" s="27">
        <v>0.37507196295331302</v>
      </c>
      <c r="CH84" s="27">
        <v>7.5068727400746493E-2</v>
      </c>
      <c r="CI84" s="27">
        <v>0.33936859080862902</v>
      </c>
      <c r="CJ84" s="27">
        <v>1.7305460612172499E-3</v>
      </c>
      <c r="CK84" s="27">
        <v>0.62906525803757196</v>
      </c>
      <c r="CL84" s="27">
        <v>1.9841388935431901</v>
      </c>
      <c r="CM84" s="27">
        <v>1.3723604802318199</v>
      </c>
      <c r="CN84" s="27">
        <v>0.106098513679886</v>
      </c>
      <c r="CO84" s="27">
        <v>3.6274651454691602</v>
      </c>
      <c r="CP84" s="27">
        <v>1.1673326746229999</v>
      </c>
      <c r="CQ84" s="27">
        <v>0.70568799779658897</v>
      </c>
      <c r="CR84" s="27">
        <v>1.03581652644511</v>
      </c>
      <c r="CS84" s="27">
        <v>0.30439317096588903</v>
      </c>
      <c r="CT84" s="27">
        <v>1.7357842619281701E-2</v>
      </c>
      <c r="CU84" s="27">
        <v>2.31435035000621E-3</v>
      </c>
      <c r="CV84" s="27">
        <v>0.25533470430668898</v>
      </c>
      <c r="CW84" s="27">
        <v>0.17877158130856999</v>
      </c>
      <c r="CX84" s="27">
        <v>1.61293357262777</v>
      </c>
      <c r="CY84" s="27">
        <v>0.600453410474033</v>
      </c>
      <c r="CZ84" s="27">
        <v>1.4434135339712699</v>
      </c>
      <c r="DA84" s="27">
        <v>0.110471294358485</v>
      </c>
      <c r="DB84" s="27">
        <v>3.2323483760810601</v>
      </c>
      <c r="DC84" s="27">
        <v>0</v>
      </c>
      <c r="DD84" s="28">
        <v>193.37510303302199</v>
      </c>
      <c r="DE84" s="27">
        <v>5.1442099856094901</v>
      </c>
      <c r="DF84" s="27">
        <v>0</v>
      </c>
      <c r="DG84" s="27">
        <v>3.2345343582444399</v>
      </c>
      <c r="DH84" s="27">
        <v>0</v>
      </c>
      <c r="DI84" s="27">
        <v>0</v>
      </c>
      <c r="DJ84" s="28">
        <v>8.3787443438539295</v>
      </c>
      <c r="DK84" s="27">
        <v>290.06215729562001</v>
      </c>
      <c r="DL84" s="27">
        <v>0</v>
      </c>
      <c r="DM84" s="27">
        <v>-4.9236050570499998E-2</v>
      </c>
      <c r="DN84" s="28">
        <v>290.01292124504897</v>
      </c>
      <c r="DO84" s="27">
        <v>32.834339683102201</v>
      </c>
      <c r="DP84" s="27">
        <v>13.400068505748401</v>
      </c>
      <c r="DQ84" s="28">
        <v>46.234408188850601</v>
      </c>
      <c r="DR84" s="28">
        <v>344.62607377775402</v>
      </c>
      <c r="DS84" s="28">
        <v>538.00117681077597</v>
      </c>
    </row>
    <row r="85" spans="1:123" ht="11.25">
      <c r="A85" s="24">
        <v>2009</v>
      </c>
      <c r="B85" s="24" t="s">
        <v>96</v>
      </c>
      <c r="C85" s="23" t="s">
        <v>95</v>
      </c>
      <c r="D85" s="21">
        <v>56.254552463955399</v>
      </c>
      <c r="E85" s="21">
        <v>7.29163436652284E-4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111.659533633528</v>
      </c>
      <c r="M85" s="21">
        <v>0.27351167298354701</v>
      </c>
      <c r="N85" s="21">
        <v>0.183091504658664</v>
      </c>
      <c r="O85" s="21">
        <v>3.9223593415148202E-2</v>
      </c>
      <c r="P85" s="21">
        <v>3.2790862061164501E-2</v>
      </c>
      <c r="Q85" s="21">
        <v>0.53619416615523197</v>
      </c>
      <c r="R85" s="21">
        <v>0.325143983901996</v>
      </c>
      <c r="S85" s="21">
        <v>6.0853736529980801E-2</v>
      </c>
      <c r="T85" s="21">
        <v>1.45242265671344</v>
      </c>
      <c r="U85" s="21">
        <v>4.2370269688936701E-2</v>
      </c>
      <c r="V85" s="21">
        <v>9.1732658034210393E-2</v>
      </c>
      <c r="W85" s="21">
        <v>0</v>
      </c>
      <c r="X85" s="21">
        <v>0.16074663631650399</v>
      </c>
      <c r="Y85" s="21">
        <v>0.23623971234503999</v>
      </c>
      <c r="Z85" s="21">
        <v>5.5637695577334299E-2</v>
      </c>
      <c r="AA85" s="21">
        <v>0.11779276109925201</v>
      </c>
      <c r="AB85" s="21">
        <v>0.37332895133646798</v>
      </c>
      <c r="AC85" s="21">
        <v>0.150500163140389</v>
      </c>
      <c r="AD85" s="21">
        <v>0.17838216404679899</v>
      </c>
      <c r="AE85" s="21">
        <v>3.2526163865626699E-2</v>
      </c>
      <c r="AF85" s="21">
        <v>2.2207595363164599E-2</v>
      </c>
      <c r="AG85" s="21">
        <v>0.14309295703108799</v>
      </c>
      <c r="AH85" s="21">
        <v>8.6078852187392293E-2</v>
      </c>
      <c r="AI85" s="21">
        <v>1.0716285874876399</v>
      </c>
      <c r="AJ85" s="21">
        <v>0.180799940719507</v>
      </c>
      <c r="AK85" s="21">
        <v>1.4652489156845401E-2</v>
      </c>
      <c r="AL85" s="21">
        <v>2.5227501074700402E-2</v>
      </c>
      <c r="AM85" s="21">
        <v>3.9276088497448101E-3</v>
      </c>
      <c r="AN85" s="21">
        <v>0</v>
      </c>
      <c r="AO85" s="21">
        <v>1.8458468129902299</v>
      </c>
      <c r="AP85" s="21">
        <v>0.71838018335724696</v>
      </c>
      <c r="AQ85" s="21">
        <v>0.400276260310582</v>
      </c>
      <c r="AR85" s="21">
        <v>1.9249078454648201</v>
      </c>
      <c r="AS85" s="21">
        <v>4.9036752753991997E-2</v>
      </c>
      <c r="AT85" s="21">
        <v>0.95272803163880504</v>
      </c>
      <c r="AU85" s="21">
        <v>0.23682989031433699</v>
      </c>
      <c r="AV85" s="21">
        <v>0.335434489664312</v>
      </c>
      <c r="AW85" s="21">
        <v>1.09256683369423</v>
      </c>
      <c r="AX85" s="21">
        <v>1.44351038199795</v>
      </c>
      <c r="AY85" s="21">
        <v>0.105297558145412</v>
      </c>
      <c r="AZ85" s="21">
        <v>1.05536304374743</v>
      </c>
      <c r="BA85" s="21">
        <v>0.368677244228787</v>
      </c>
      <c r="BB85" s="21">
        <v>1.0189893719523301E-2</v>
      </c>
      <c r="BC85" s="21">
        <v>21.3623564299142</v>
      </c>
      <c r="BD85" s="21">
        <v>9.3595347452843498</v>
      </c>
      <c r="BE85" s="21">
        <v>8.3480538879340997</v>
      </c>
      <c r="BF85" s="21">
        <v>6.6824733171158197</v>
      </c>
      <c r="BG85" s="21">
        <v>20.513791195584901</v>
      </c>
      <c r="BH85" s="21">
        <v>10.6866949637802</v>
      </c>
      <c r="BI85" s="21">
        <v>1.2161497837645501</v>
      </c>
      <c r="BJ85" s="21">
        <v>5.8011373070744598</v>
      </c>
      <c r="BK85" s="21">
        <v>2.6481225066370699</v>
      </c>
      <c r="BL85" s="21">
        <v>2.3025676848714198</v>
      </c>
      <c r="BM85" s="21">
        <v>4.2474742415953202</v>
      </c>
      <c r="BN85" s="21">
        <v>1.0035670496698199</v>
      </c>
      <c r="BO85" s="21">
        <v>4.3885408762212696</v>
      </c>
      <c r="BP85" s="21">
        <v>4.7501195850153604</v>
      </c>
      <c r="BQ85" s="21">
        <v>0.19376211954331299</v>
      </c>
      <c r="BR85" s="21">
        <v>0.76687140398720999</v>
      </c>
      <c r="BS85" s="21">
        <v>0.144207431080037</v>
      </c>
      <c r="BT85" s="21">
        <v>3.4732315651349301</v>
      </c>
      <c r="BU85" s="21">
        <v>11.955435104457401</v>
      </c>
      <c r="BV85" s="21">
        <v>1.1663715390145</v>
      </c>
      <c r="BW85" s="21">
        <v>41.019460795349801</v>
      </c>
      <c r="BX85" s="21">
        <v>48.639680536600999</v>
      </c>
      <c r="BY85" s="21">
        <v>3.5029588562123402</v>
      </c>
      <c r="BZ85" s="21">
        <v>13.9221336117508</v>
      </c>
      <c r="CA85" s="21">
        <v>0</v>
      </c>
      <c r="CB85" s="21">
        <v>7.7299577641809698</v>
      </c>
      <c r="CC85" s="21">
        <v>52.435956093492997</v>
      </c>
      <c r="CD85" s="21">
        <v>7.6428463652838499</v>
      </c>
      <c r="CE85" s="21">
        <v>8.4506043353030904</v>
      </c>
      <c r="CF85" s="21">
        <v>76.333214787736097</v>
      </c>
      <c r="CG85" s="21">
        <v>1.3088163465332401</v>
      </c>
      <c r="CH85" s="21">
        <v>1.6184663344849799</v>
      </c>
      <c r="CI85" s="21">
        <v>1.5902662798601599</v>
      </c>
      <c r="CJ85" s="21">
        <v>0.77069661773083797</v>
      </c>
      <c r="CK85" s="21">
        <v>16.933098412603002</v>
      </c>
      <c r="CL85" s="21">
        <v>6.1716386727225601</v>
      </c>
      <c r="CM85" s="21">
        <v>2.2190343631406599</v>
      </c>
      <c r="CN85" s="21">
        <v>0.98649579265685905</v>
      </c>
      <c r="CO85" s="21">
        <v>4.92195651636065</v>
      </c>
      <c r="CP85" s="21">
        <v>4.1935925745850797</v>
      </c>
      <c r="CQ85" s="21">
        <v>130.619553350367</v>
      </c>
      <c r="CR85" s="21">
        <v>1.8817311226678199</v>
      </c>
      <c r="CS85" s="21">
        <v>65.742459409990204</v>
      </c>
      <c r="CT85" s="21">
        <v>2.9261916484180501</v>
      </c>
      <c r="CU85" s="21">
        <v>0.73296490446560103</v>
      </c>
      <c r="CV85" s="21">
        <v>0.51712872929956899</v>
      </c>
      <c r="CW85" s="21">
        <v>0.26114101091757003</v>
      </c>
      <c r="CX85" s="21">
        <v>1.37983302239209</v>
      </c>
      <c r="CY85" s="21">
        <v>0.920010457966429</v>
      </c>
      <c r="CZ85" s="21">
        <v>1.2210105461516301</v>
      </c>
      <c r="DA85" s="21">
        <v>1.0310661931973699</v>
      </c>
      <c r="DB85" s="21">
        <v>10.8160315343407</v>
      </c>
      <c r="DC85" s="21">
        <v>0</v>
      </c>
      <c r="DD85" s="22">
        <v>823.79442509113005</v>
      </c>
      <c r="DE85" s="21">
        <v>18.797896971865502</v>
      </c>
      <c r="DF85" s="21">
        <v>2.1966171586041899E-2</v>
      </c>
      <c r="DG85" s="21">
        <v>0.158464200223358</v>
      </c>
      <c r="DH85" s="21">
        <v>3.3686492457802998E-3</v>
      </c>
      <c r="DI85" s="21">
        <v>1.7555971711442301E-2</v>
      </c>
      <c r="DJ85" s="22">
        <v>18.999251964632101</v>
      </c>
      <c r="DK85" s="21">
        <v>38.678558242818497</v>
      </c>
      <c r="DL85" s="21">
        <v>-4.6625807103705301E-3</v>
      </c>
      <c r="DM85" s="21">
        <v>5.7778566767769703</v>
      </c>
      <c r="DN85" s="22">
        <v>44.4517523388851</v>
      </c>
      <c r="DO85" s="21">
        <v>172.49967617396999</v>
      </c>
      <c r="DP85" s="21">
        <v>50.3802555705131</v>
      </c>
      <c r="DQ85" s="22">
        <v>222.879931744483</v>
      </c>
      <c r="DR85" s="22">
        <v>286.33093604800001</v>
      </c>
      <c r="DS85" s="22">
        <v>1110.1253611391301</v>
      </c>
    </row>
    <row r="86" spans="1:123" ht="11.25">
      <c r="A86" s="24">
        <v>2009</v>
      </c>
      <c r="B86" s="24" t="s">
        <v>94</v>
      </c>
      <c r="C86" s="23" t="s">
        <v>93</v>
      </c>
      <c r="D86" s="21">
        <v>1.4614812464307001</v>
      </c>
      <c r="E86" s="21">
        <v>9.3389955605450395E-4</v>
      </c>
      <c r="F86" s="21">
        <v>1.23623874291076E-3</v>
      </c>
      <c r="G86" s="21">
        <v>0.19152587315608699</v>
      </c>
      <c r="H86" s="21">
        <v>0.144718415930633</v>
      </c>
      <c r="I86" s="21">
        <v>0.246956516859826</v>
      </c>
      <c r="J86" s="21">
        <v>0</v>
      </c>
      <c r="K86" s="21">
        <v>6.0653152775295899E-2</v>
      </c>
      <c r="L86" s="21">
        <v>9.4285321113618501</v>
      </c>
      <c r="M86" s="21">
        <v>0.52632465209548496</v>
      </c>
      <c r="N86" s="21">
        <v>0.41686007165133199</v>
      </c>
      <c r="O86" s="21">
        <v>9.7460982365090806E-2</v>
      </c>
      <c r="P86" s="21">
        <v>5.80721226885203E-2</v>
      </c>
      <c r="Q86" s="21">
        <v>1.2856754839871001</v>
      </c>
      <c r="R86" s="21">
        <v>0.40682674888133202</v>
      </c>
      <c r="S86" s="21">
        <v>0.14227506513142399</v>
      </c>
      <c r="T86" s="21">
        <v>11.4827191444367</v>
      </c>
      <c r="U86" s="21">
        <v>0.37627446000701897</v>
      </c>
      <c r="V86" s="21">
        <v>0.45597232371466001</v>
      </c>
      <c r="W86" s="21">
        <v>0</v>
      </c>
      <c r="X86" s="21">
        <v>0.60993285887009296</v>
      </c>
      <c r="Y86" s="21">
        <v>0.79924136391370604</v>
      </c>
      <c r="Z86" s="21">
        <v>0.26526935594815498</v>
      </c>
      <c r="AA86" s="21">
        <v>0.49261429656538103</v>
      </c>
      <c r="AB86" s="21">
        <v>0.819301675386789</v>
      </c>
      <c r="AC86" s="21">
        <v>0.33326425781428598</v>
      </c>
      <c r="AD86" s="21">
        <v>3.78610437013712</v>
      </c>
      <c r="AE86" s="21">
        <v>8.4298256158198401E-2</v>
      </c>
      <c r="AF86" s="21">
        <v>0.334233900103593</v>
      </c>
      <c r="AG86" s="21">
        <v>0.32620142990800299</v>
      </c>
      <c r="AH86" s="21">
        <v>0.14122936905380701</v>
      </c>
      <c r="AI86" s="21">
        <v>1.91050252520516</v>
      </c>
      <c r="AJ86" s="21">
        <v>0.53331211663796596</v>
      </c>
      <c r="AK86" s="21">
        <v>0.227272822038252</v>
      </c>
      <c r="AL86" s="21">
        <v>0.26574067116829603</v>
      </c>
      <c r="AM86" s="21">
        <v>2.0781258743077E-2</v>
      </c>
      <c r="AN86" s="21">
        <v>1.5171969442138399E-2</v>
      </c>
      <c r="AO86" s="21">
        <v>3.06750363994826</v>
      </c>
      <c r="AP86" s="21">
        <v>2.1260967511328301</v>
      </c>
      <c r="AQ86" s="21">
        <v>0.84105314475891502</v>
      </c>
      <c r="AR86" s="21">
        <v>2.8950061598018202</v>
      </c>
      <c r="AS86" s="21">
        <v>0.35948737623395199</v>
      </c>
      <c r="AT86" s="21">
        <v>2.9366968263885802</v>
      </c>
      <c r="AU86" s="21">
        <v>0.51773096773080995</v>
      </c>
      <c r="AV86" s="21">
        <v>0.79334713171833504</v>
      </c>
      <c r="AW86" s="21">
        <v>1.96460491594433</v>
      </c>
      <c r="AX86" s="21">
        <v>7.9537864179560298</v>
      </c>
      <c r="AY86" s="21">
        <v>0.87857637322367399</v>
      </c>
      <c r="AZ86" s="21">
        <v>1.4900284447552099</v>
      </c>
      <c r="BA86" s="21">
        <v>0.88187379264313903</v>
      </c>
      <c r="BB86" s="21">
        <v>0</v>
      </c>
      <c r="BC86" s="21">
        <v>16.400926624483301</v>
      </c>
      <c r="BD86" s="21">
        <v>6.3871086537746002</v>
      </c>
      <c r="BE86" s="21">
        <v>8.6520578774113996</v>
      </c>
      <c r="BF86" s="21">
        <v>8.3535656532065001</v>
      </c>
      <c r="BG86" s="21">
        <v>30.5951972004776</v>
      </c>
      <c r="BH86" s="21">
        <v>49.872747106748498</v>
      </c>
      <c r="BI86" s="21">
        <v>1.0778715391086999</v>
      </c>
      <c r="BJ86" s="21">
        <v>5.7620920019369999</v>
      </c>
      <c r="BK86" s="21">
        <v>1.2726516342515199</v>
      </c>
      <c r="BL86" s="21">
        <v>2.2088265730533698</v>
      </c>
      <c r="BM86" s="21">
        <v>11.5355549860276</v>
      </c>
      <c r="BN86" s="21">
        <v>1.4901895127198199</v>
      </c>
      <c r="BO86" s="21">
        <v>4.5059448284054504</v>
      </c>
      <c r="BP86" s="21">
        <v>9.3848817490603995</v>
      </c>
      <c r="BQ86" s="21">
        <v>0.42616323832958602</v>
      </c>
      <c r="BR86" s="21">
        <v>1.11995949946494</v>
      </c>
      <c r="BS86" s="21">
        <v>0.44403401898097</v>
      </c>
      <c r="BT86" s="21">
        <v>4.1664416922965799</v>
      </c>
      <c r="BU86" s="21">
        <v>5.0895923159043504</v>
      </c>
      <c r="BV86" s="21">
        <v>0.51291888860179902</v>
      </c>
      <c r="BW86" s="21">
        <v>48.334458146241197</v>
      </c>
      <c r="BX86" s="21">
        <v>35.250410375746398</v>
      </c>
      <c r="BY86" s="21">
        <v>2.63144428936643</v>
      </c>
      <c r="BZ86" s="21">
        <v>7.2160079832416004</v>
      </c>
      <c r="CA86" s="21">
        <v>0</v>
      </c>
      <c r="CB86" s="21">
        <v>4.3735406445730503</v>
      </c>
      <c r="CC86" s="21">
        <v>8.3828815204346494</v>
      </c>
      <c r="CD86" s="21">
        <v>6.4770887953059404</v>
      </c>
      <c r="CE86" s="21">
        <v>17.379492010830301</v>
      </c>
      <c r="CF86" s="21">
        <v>63.325790240232401</v>
      </c>
      <c r="CG86" s="21">
        <v>1.59983489784981</v>
      </c>
      <c r="CH86" s="21">
        <v>2.0994872918927299</v>
      </c>
      <c r="CI86" s="21">
        <v>3.2097590531836899</v>
      </c>
      <c r="CJ86" s="21">
        <v>0.18216538613667699</v>
      </c>
      <c r="CK86" s="21">
        <v>5.3068166517644002</v>
      </c>
      <c r="CL86" s="21">
        <v>12.881268603001701</v>
      </c>
      <c r="CM86" s="21">
        <v>4.3041173957491603</v>
      </c>
      <c r="CN86" s="21">
        <v>1.1527666010166999</v>
      </c>
      <c r="CO86" s="21">
        <v>6.7529369963616004</v>
      </c>
      <c r="CP86" s="21">
        <v>9.9450686861942703</v>
      </c>
      <c r="CQ86" s="21">
        <v>26.2381655901108</v>
      </c>
      <c r="CR86" s="21">
        <v>2.21190570216163</v>
      </c>
      <c r="CS86" s="21">
        <v>9.6728449998938704</v>
      </c>
      <c r="CT86" s="21">
        <v>1.48763599241716</v>
      </c>
      <c r="CU86" s="21">
        <v>0.75005863542803097</v>
      </c>
      <c r="CV86" s="21">
        <v>0.97223635329460401</v>
      </c>
      <c r="CW86" s="21">
        <v>0.69795681980093405</v>
      </c>
      <c r="CX86" s="21">
        <v>1.8155350412509801</v>
      </c>
      <c r="CY86" s="21">
        <v>2.4473863273593501</v>
      </c>
      <c r="CZ86" s="21">
        <v>1.5178404851292</v>
      </c>
      <c r="DA86" s="21">
        <v>0.64625492055095302</v>
      </c>
      <c r="DB86" s="21">
        <v>11.689210673820901</v>
      </c>
      <c r="DC86" s="21">
        <v>0</v>
      </c>
      <c r="DD86" s="22">
        <v>534.665855653687</v>
      </c>
      <c r="DE86" s="21">
        <v>2.6824616591905399</v>
      </c>
      <c r="DF86" s="21">
        <v>0.55333526622124096</v>
      </c>
      <c r="DG86" s="21">
        <v>2.0799328384991302E-2</v>
      </c>
      <c r="DH86" s="21">
        <v>0.21523867611779399</v>
      </c>
      <c r="DI86" s="21">
        <v>1.1263865234891499</v>
      </c>
      <c r="DJ86" s="22">
        <v>4.5982214534037098</v>
      </c>
      <c r="DK86" s="21">
        <v>7.5666892552575096</v>
      </c>
      <c r="DL86" s="21">
        <v>2.9127323081453999E-5</v>
      </c>
      <c r="DM86" s="21">
        <v>-0.53841357890478703</v>
      </c>
      <c r="DN86" s="22">
        <v>7.0283048036758098</v>
      </c>
      <c r="DO86" s="21">
        <v>94.029397191170901</v>
      </c>
      <c r="DP86" s="21">
        <v>74.298669311762694</v>
      </c>
      <c r="DQ86" s="22">
        <v>168.32806650293401</v>
      </c>
      <c r="DR86" s="22">
        <v>179.95459276001301</v>
      </c>
      <c r="DS86" s="22">
        <v>714.62044841370005</v>
      </c>
    </row>
    <row r="87" spans="1:123" ht="11.25">
      <c r="A87" s="24">
        <v>2009</v>
      </c>
      <c r="B87" s="24" t="s">
        <v>92</v>
      </c>
      <c r="C87" s="23" t="s">
        <v>91</v>
      </c>
      <c r="D87" s="21">
        <v>0.35157840790504002</v>
      </c>
      <c r="E87" s="21">
        <v>6.6125044279774198E-2</v>
      </c>
      <c r="F87" s="21">
        <v>4.1237441160036203E-3</v>
      </c>
      <c r="G87" s="21">
        <v>6.3491131473571799E-2</v>
      </c>
      <c r="H87" s="21">
        <v>5.7678607584360801E-4</v>
      </c>
      <c r="I87" s="21">
        <v>1.13294811960147E-2</v>
      </c>
      <c r="J87" s="21">
        <v>0</v>
      </c>
      <c r="K87" s="21">
        <v>0.16133864310525201</v>
      </c>
      <c r="L87" s="21">
        <v>0.95029435306662102</v>
      </c>
      <c r="M87" s="21">
        <v>1.3108456209483199</v>
      </c>
      <c r="N87" s="21">
        <v>0.76042556070272105</v>
      </c>
      <c r="O87" s="21">
        <v>0.18717751488300299</v>
      </c>
      <c r="P87" s="21">
        <v>0.12527504352753999</v>
      </c>
      <c r="Q87" s="21">
        <v>0.90273110240648402</v>
      </c>
      <c r="R87" s="21">
        <v>0.60629558336649003</v>
      </c>
      <c r="S87" s="21">
        <v>8.66098306028487E-2</v>
      </c>
      <c r="T87" s="21">
        <v>48.798502997114802</v>
      </c>
      <c r="U87" s="21">
        <v>2.0216958563623701</v>
      </c>
      <c r="V87" s="21">
        <v>2.6215449448774701</v>
      </c>
      <c r="W87" s="21">
        <v>0</v>
      </c>
      <c r="X87" s="21">
        <v>1.5713449733389</v>
      </c>
      <c r="Y87" s="21">
        <v>0.69020018369703595</v>
      </c>
      <c r="Z87" s="21">
        <v>0.70705685734454105</v>
      </c>
      <c r="AA87" s="21">
        <v>1.3909294466484701</v>
      </c>
      <c r="AB87" s="21">
        <v>1.2629374081017</v>
      </c>
      <c r="AC87" s="21">
        <v>1.1568665193732399</v>
      </c>
      <c r="AD87" s="21">
        <v>2.0887137866200698</v>
      </c>
      <c r="AE87" s="21">
        <v>0.15273998708939801</v>
      </c>
      <c r="AF87" s="21">
        <v>1.79759264570946</v>
      </c>
      <c r="AG87" s="21">
        <v>0.28297747963550401</v>
      </c>
      <c r="AH87" s="21">
        <v>6.8690380381593696E-2</v>
      </c>
      <c r="AI87" s="21">
        <v>2.23936538409653</v>
      </c>
      <c r="AJ87" s="21">
        <v>0.980141130357436</v>
      </c>
      <c r="AK87" s="21">
        <v>0.54063848534469905</v>
      </c>
      <c r="AL87" s="21">
        <v>0.49310722595344297</v>
      </c>
      <c r="AM87" s="21">
        <v>4.5318734824659701E-2</v>
      </c>
      <c r="AN87" s="21">
        <v>1.39723596904865E-2</v>
      </c>
      <c r="AO87" s="21">
        <v>3.9920764214199602</v>
      </c>
      <c r="AP87" s="21">
        <v>2.1851097453703301</v>
      </c>
      <c r="AQ87" s="21">
        <v>0.81662557086381904</v>
      </c>
      <c r="AR87" s="21">
        <v>3.4260201075639798</v>
      </c>
      <c r="AS87" s="21">
        <v>1.70420070449337</v>
      </c>
      <c r="AT87" s="21">
        <v>2.22654721284712</v>
      </c>
      <c r="AU87" s="21">
        <v>1.23260294664518</v>
      </c>
      <c r="AV87" s="21">
        <v>1.7339702241567101</v>
      </c>
      <c r="AW87" s="21">
        <v>3.58311942574483</v>
      </c>
      <c r="AX87" s="21">
        <v>9.7259400921366108</v>
      </c>
      <c r="AY87" s="21">
        <v>0.71720398688451104</v>
      </c>
      <c r="AZ87" s="21">
        <v>1.1553156111338501</v>
      </c>
      <c r="BA87" s="21">
        <v>1.4228022803873901</v>
      </c>
      <c r="BB87" s="21">
        <v>1.1578446745007199E-3</v>
      </c>
      <c r="BC87" s="21">
        <v>23.0398287285302</v>
      </c>
      <c r="BD87" s="21">
        <v>6.9906084331015803</v>
      </c>
      <c r="BE87" s="21">
        <v>15.9134476592581</v>
      </c>
      <c r="BF87" s="21">
        <v>13.400299684292801</v>
      </c>
      <c r="BG87" s="21">
        <v>18.687399148051998</v>
      </c>
      <c r="BH87" s="21">
        <v>171.58248468843101</v>
      </c>
      <c r="BI87" s="21">
        <v>2.3085979955220601</v>
      </c>
      <c r="BJ87" s="21">
        <v>5.9266503890347701</v>
      </c>
      <c r="BK87" s="21">
        <v>1.1621677733564</v>
      </c>
      <c r="BL87" s="21">
        <v>5.3066321691374503</v>
      </c>
      <c r="BM87" s="21">
        <v>15.746570816715399</v>
      </c>
      <c r="BN87" s="21">
        <v>3.3748660684270502</v>
      </c>
      <c r="BO87" s="21">
        <v>8.9562703574710003</v>
      </c>
      <c r="BP87" s="21">
        <v>13.476692358737001</v>
      </c>
      <c r="BQ87" s="21">
        <v>2.3200713815960801</v>
      </c>
      <c r="BR87" s="21">
        <v>3.5884662734903898</v>
      </c>
      <c r="BS87" s="21">
        <v>1.0311578458682</v>
      </c>
      <c r="BT87" s="21">
        <v>9.4139034288201504</v>
      </c>
      <c r="BU87" s="21">
        <v>15.418790091959201</v>
      </c>
      <c r="BV87" s="21">
        <v>1.35676796710353</v>
      </c>
      <c r="BW87" s="21">
        <v>109.630532079427</v>
      </c>
      <c r="BX87" s="21">
        <v>63.266923091173503</v>
      </c>
      <c r="BY87" s="21">
        <v>3.3447552864313699</v>
      </c>
      <c r="BZ87" s="21">
        <v>14.9146116492771</v>
      </c>
      <c r="CA87" s="21">
        <v>0</v>
      </c>
      <c r="CB87" s="21">
        <v>1.9621695347247099</v>
      </c>
      <c r="CC87" s="21">
        <v>4.8376080922262501</v>
      </c>
      <c r="CD87" s="21">
        <v>2.14858041603331</v>
      </c>
      <c r="CE87" s="21">
        <v>96.086679132950707</v>
      </c>
      <c r="CF87" s="21">
        <v>46.954755441488103</v>
      </c>
      <c r="CG87" s="21">
        <v>2.1149242273301501</v>
      </c>
      <c r="CH87" s="21">
        <v>12.948050359448199</v>
      </c>
      <c r="CI87" s="21">
        <v>4.1002290081757602</v>
      </c>
      <c r="CJ87" s="21">
        <v>0.142080622245432</v>
      </c>
      <c r="CK87" s="21">
        <v>5.7996957024654403</v>
      </c>
      <c r="CL87" s="21">
        <v>49.898188506484502</v>
      </c>
      <c r="CM87" s="21">
        <v>8.7256626990227808</v>
      </c>
      <c r="CN87" s="21">
        <v>2.9617835858463799</v>
      </c>
      <c r="CO87" s="21">
        <v>8.4562352128851508</v>
      </c>
      <c r="CP87" s="21">
        <v>27.857525815537201</v>
      </c>
      <c r="CQ87" s="21">
        <v>72.393732595335393</v>
      </c>
      <c r="CR87" s="21">
        <v>7.9781410059764504</v>
      </c>
      <c r="CS87" s="21">
        <v>4.4103731093242304</v>
      </c>
      <c r="CT87" s="21">
        <v>1.34572994359346</v>
      </c>
      <c r="CU87" s="21">
        <v>0.702477954130177</v>
      </c>
      <c r="CV87" s="21">
        <v>4.9030354029156804</v>
      </c>
      <c r="CW87" s="21">
        <v>3.1519917280822201</v>
      </c>
      <c r="CX87" s="21">
        <v>5.8453204287966196</v>
      </c>
      <c r="CY87" s="21">
        <v>14.1981706509742</v>
      </c>
      <c r="CZ87" s="21">
        <v>0.98692790763957805</v>
      </c>
      <c r="DA87" s="21">
        <v>1.79373350514985</v>
      </c>
      <c r="DB87" s="21">
        <v>5.1875222305554898</v>
      </c>
      <c r="DC87" s="21">
        <v>0</v>
      </c>
      <c r="DD87" s="22">
        <v>1036.48506699309</v>
      </c>
      <c r="DE87" s="21">
        <v>3.2023902221090301</v>
      </c>
      <c r="DF87" s="21">
        <v>3.7967926699510501</v>
      </c>
      <c r="DG87" s="21">
        <v>0.13626037325784501</v>
      </c>
      <c r="DH87" s="21">
        <v>1.45304547829994</v>
      </c>
      <c r="DI87" s="21">
        <v>7.6040642557272298</v>
      </c>
      <c r="DJ87" s="22">
        <v>16.1925529993451</v>
      </c>
      <c r="DK87" s="21">
        <v>27.3168794006688</v>
      </c>
      <c r="DL87" s="21">
        <v>0</v>
      </c>
      <c r="DM87" s="21">
        <v>-9.0724635972197598E-2</v>
      </c>
      <c r="DN87" s="22">
        <v>27.226154764696599</v>
      </c>
      <c r="DO87" s="21">
        <v>244.48496583900001</v>
      </c>
      <c r="DP87" s="21">
        <v>166.00742126243301</v>
      </c>
      <c r="DQ87" s="22">
        <v>410.492387101433</v>
      </c>
      <c r="DR87" s="22">
        <v>453.91109486547498</v>
      </c>
      <c r="DS87" s="22">
        <v>1490.3961618585599</v>
      </c>
    </row>
    <row r="88" spans="1:123" ht="15.95" customHeight="1">
      <c r="A88" s="30">
        <v>2009</v>
      </c>
      <c r="B88" s="30" t="s">
        <v>90</v>
      </c>
      <c r="C88" s="29" t="s">
        <v>89</v>
      </c>
      <c r="D88" s="27">
        <v>2.11792908714113</v>
      </c>
      <c r="E88" s="27">
        <v>0.248139594065834</v>
      </c>
      <c r="F88" s="27">
        <v>1.3431791424641599E-3</v>
      </c>
      <c r="G88" s="27">
        <v>0</v>
      </c>
      <c r="H88" s="27">
        <v>0</v>
      </c>
      <c r="I88" s="27">
        <v>0.79149919099316501</v>
      </c>
      <c r="J88" s="27">
        <v>0</v>
      </c>
      <c r="K88" s="27">
        <v>0.79279385665725</v>
      </c>
      <c r="L88" s="27">
        <v>138.15603338542999</v>
      </c>
      <c r="M88" s="27">
        <v>2.5153391265231599</v>
      </c>
      <c r="N88" s="27">
        <v>10.364511988722199</v>
      </c>
      <c r="O88" s="27">
        <v>0.57936171109835599</v>
      </c>
      <c r="P88" s="27">
        <v>0.35915971166430699</v>
      </c>
      <c r="Q88" s="27">
        <v>3.49623251787034</v>
      </c>
      <c r="R88" s="27">
        <v>2.03183939642012</v>
      </c>
      <c r="S88" s="27">
        <v>0.478269570753655</v>
      </c>
      <c r="T88" s="27">
        <v>16.291662669363699</v>
      </c>
      <c r="U88" s="27">
        <v>0.36663221725280898</v>
      </c>
      <c r="V88" s="27">
        <v>0.78307486438503004</v>
      </c>
      <c r="W88" s="27">
        <v>0</v>
      </c>
      <c r="X88" s="27">
        <v>1.6089453687430999</v>
      </c>
      <c r="Y88" s="27">
        <v>3.6892513825200699</v>
      </c>
      <c r="Z88" s="27">
        <v>0.48503929915417399</v>
      </c>
      <c r="AA88" s="27">
        <v>2.7306181502185298</v>
      </c>
      <c r="AB88" s="27">
        <v>3.4636294781138601</v>
      </c>
      <c r="AC88" s="27">
        <v>3.44829162681788</v>
      </c>
      <c r="AD88" s="27">
        <v>10.0360093328019</v>
      </c>
      <c r="AE88" s="27">
        <v>0.20787495086428001</v>
      </c>
      <c r="AF88" s="27">
        <v>1.17661340043603</v>
      </c>
      <c r="AG88" s="27">
        <v>3.3380337236126301</v>
      </c>
      <c r="AH88" s="27">
        <v>0.39343021708439402</v>
      </c>
      <c r="AI88" s="27">
        <v>5.5682574804177101</v>
      </c>
      <c r="AJ88" s="27">
        <v>5.5361571024664302</v>
      </c>
      <c r="AK88" s="27">
        <v>1.3315668370412399</v>
      </c>
      <c r="AL88" s="27">
        <v>1.0390521787959299</v>
      </c>
      <c r="AM88" s="27">
        <v>0.170620437142185</v>
      </c>
      <c r="AN88" s="27">
        <v>0</v>
      </c>
      <c r="AO88" s="27">
        <v>10.164046908280501</v>
      </c>
      <c r="AP88" s="27">
        <v>49.152524872782898</v>
      </c>
      <c r="AQ88" s="27">
        <v>2.8930789765006</v>
      </c>
      <c r="AR88" s="27">
        <v>17.003113628079198</v>
      </c>
      <c r="AS88" s="27">
        <v>0.787951122218843</v>
      </c>
      <c r="AT88" s="27">
        <v>41.900842937882899</v>
      </c>
      <c r="AU88" s="27">
        <v>2.21185773100057</v>
      </c>
      <c r="AV88" s="27">
        <v>3.3854657434990898</v>
      </c>
      <c r="AW88" s="27">
        <v>14.3436228752999</v>
      </c>
      <c r="AX88" s="27">
        <v>29.670495304349</v>
      </c>
      <c r="AY88" s="27">
        <v>1.20509101130989</v>
      </c>
      <c r="AZ88" s="27">
        <v>4.5052120044246804</v>
      </c>
      <c r="BA88" s="27">
        <v>15.860512765648</v>
      </c>
      <c r="BB88" s="27">
        <v>2.42010981584285E-2</v>
      </c>
      <c r="BC88" s="27">
        <v>166.886516735264</v>
      </c>
      <c r="BD88" s="27">
        <v>70.715235114093005</v>
      </c>
      <c r="BE88" s="27">
        <v>127.037991536059</v>
      </c>
      <c r="BF88" s="27">
        <v>39.609095579987802</v>
      </c>
      <c r="BG88" s="27">
        <v>74.017570878400207</v>
      </c>
      <c r="BH88" s="27">
        <v>84.866100612531994</v>
      </c>
      <c r="BI88" s="27">
        <v>3.5922028487787401</v>
      </c>
      <c r="BJ88" s="27">
        <v>21.428109874917698</v>
      </c>
      <c r="BK88" s="27">
        <v>4.6735888393256797</v>
      </c>
      <c r="BL88" s="27">
        <v>5.2664735582533204</v>
      </c>
      <c r="BM88" s="27">
        <v>47.108900199430799</v>
      </c>
      <c r="BN88" s="27">
        <v>7.0234968530662201</v>
      </c>
      <c r="BO88" s="27">
        <v>19.261065774154201</v>
      </c>
      <c r="BP88" s="27">
        <v>25.343840292839399</v>
      </c>
      <c r="BQ88" s="27">
        <v>5.7031877584559396</v>
      </c>
      <c r="BR88" s="27">
        <v>6.35599869757002</v>
      </c>
      <c r="BS88" s="27">
        <v>1.8772879198117001</v>
      </c>
      <c r="BT88" s="27">
        <v>22.336402200045299</v>
      </c>
      <c r="BU88" s="27">
        <v>56.554795008913899</v>
      </c>
      <c r="BV88" s="27">
        <v>3.5337608716680902</v>
      </c>
      <c r="BW88" s="27">
        <v>89.597951747242107</v>
      </c>
      <c r="BX88" s="27">
        <v>113.87634883475501</v>
      </c>
      <c r="BY88" s="27">
        <v>6.2388464928200396</v>
      </c>
      <c r="BZ88" s="27">
        <v>59.665701702647198</v>
      </c>
      <c r="CA88" s="27">
        <v>9.5518656104146201E-8</v>
      </c>
      <c r="CB88" s="27">
        <v>42.129152026165102</v>
      </c>
      <c r="CC88" s="27">
        <v>11.7933591331179</v>
      </c>
      <c r="CD88" s="27">
        <v>10.7812041168861</v>
      </c>
      <c r="CE88" s="27">
        <v>54.142802393816503</v>
      </c>
      <c r="CF88" s="27">
        <v>531.33671234603696</v>
      </c>
      <c r="CG88" s="27">
        <v>9.69322597500285</v>
      </c>
      <c r="CH88" s="27">
        <v>6.3121699137210303</v>
      </c>
      <c r="CI88" s="27">
        <v>24.437071258240501</v>
      </c>
      <c r="CJ88" s="27">
        <v>2.2821822221152099</v>
      </c>
      <c r="CK88" s="27">
        <v>33.288984349876998</v>
      </c>
      <c r="CL88" s="27">
        <v>66.640785206757997</v>
      </c>
      <c r="CM88" s="27">
        <v>18.2923875908707</v>
      </c>
      <c r="CN88" s="27">
        <v>4.2930680902005598</v>
      </c>
      <c r="CO88" s="27">
        <v>29.651439356762101</v>
      </c>
      <c r="CP88" s="27">
        <v>38.2155476876056</v>
      </c>
      <c r="CQ88" s="27">
        <v>110.154938412314</v>
      </c>
      <c r="CR88" s="27">
        <v>22.656095025718301</v>
      </c>
      <c r="CS88" s="27">
        <v>155.659949851741</v>
      </c>
      <c r="CT88" s="27">
        <v>4.06912126428566</v>
      </c>
      <c r="CU88" s="27">
        <v>1.1919374834001899</v>
      </c>
      <c r="CV88" s="27">
        <v>5.2932211448902597</v>
      </c>
      <c r="CW88" s="27">
        <v>3.01973307241393</v>
      </c>
      <c r="CX88" s="27">
        <v>7.28702655500389</v>
      </c>
      <c r="CY88" s="27">
        <v>18.6480694926429</v>
      </c>
      <c r="CZ88" s="27">
        <v>8.1736805592126291</v>
      </c>
      <c r="DA88" s="27">
        <v>3.7725066850446898</v>
      </c>
      <c r="DB88" s="27">
        <v>7.6172226170836996</v>
      </c>
      <c r="DC88" s="27">
        <v>0</v>
      </c>
      <c r="DD88" s="28">
        <v>2710.1092938706302</v>
      </c>
      <c r="DE88" s="27">
        <v>37.636793071291997</v>
      </c>
      <c r="DF88" s="27">
        <v>1.8915466232519</v>
      </c>
      <c r="DG88" s="27">
        <v>1.2713571040106499</v>
      </c>
      <c r="DH88" s="27">
        <v>0.26183684666386098</v>
      </c>
      <c r="DI88" s="27">
        <v>1.37018381111162</v>
      </c>
      <c r="DJ88" s="28">
        <v>42.431717456330098</v>
      </c>
      <c r="DK88" s="27">
        <v>434.84418353603201</v>
      </c>
      <c r="DL88" s="27">
        <v>-5.8683878231930104E-3</v>
      </c>
      <c r="DM88" s="27">
        <v>-5.01059398035963</v>
      </c>
      <c r="DN88" s="28">
        <v>429.82772116784901</v>
      </c>
      <c r="DO88" s="27">
        <v>2037.52271339461</v>
      </c>
      <c r="DP88" s="27">
        <v>712.52894100971798</v>
      </c>
      <c r="DQ88" s="28">
        <v>2750.0516544043298</v>
      </c>
      <c r="DR88" s="28">
        <v>3222.3110930285102</v>
      </c>
      <c r="DS88" s="28">
        <v>5932.4203868991299</v>
      </c>
    </row>
    <row r="89" spans="1:123" ht="11.25">
      <c r="A89" s="24">
        <v>2009</v>
      </c>
      <c r="B89" s="24" t="s">
        <v>88</v>
      </c>
      <c r="C89" s="23" t="s">
        <v>87</v>
      </c>
      <c r="D89" s="21">
        <v>6.9621288302109396E-2</v>
      </c>
      <c r="E89" s="21">
        <v>1.5025948013283399E-2</v>
      </c>
      <c r="F89" s="21">
        <v>2.7792654416011202E-3</v>
      </c>
      <c r="G89" s="21">
        <v>1.62058959317487E-2</v>
      </c>
      <c r="H89" s="21">
        <v>7.5379006477581097E-4</v>
      </c>
      <c r="I89" s="21">
        <v>0.17704895238263199</v>
      </c>
      <c r="J89" s="21">
        <v>0</v>
      </c>
      <c r="K89" s="21">
        <v>5.5313590367618598E-2</v>
      </c>
      <c r="L89" s="21">
        <v>19.5501845815119</v>
      </c>
      <c r="M89" s="21">
        <v>0.372199886896868</v>
      </c>
      <c r="N89" s="21">
        <v>3.6913454594406501</v>
      </c>
      <c r="O89" s="21">
        <v>0.112820432440211</v>
      </c>
      <c r="P89" s="21">
        <v>3.8737877226385699E-2</v>
      </c>
      <c r="Q89" s="21">
        <v>0.88324719412975305</v>
      </c>
      <c r="R89" s="21">
        <v>0.36363961208072898</v>
      </c>
      <c r="S89" s="21">
        <v>5.24182631229703E-2</v>
      </c>
      <c r="T89" s="21">
        <v>1.3088475015454399</v>
      </c>
      <c r="U89" s="21">
        <v>4.3826750868109401E-2</v>
      </c>
      <c r="V89" s="21">
        <v>9.5152361419540699E-2</v>
      </c>
      <c r="W89" s="21">
        <v>0</v>
      </c>
      <c r="X89" s="21">
        <v>0.28554855977749</v>
      </c>
      <c r="Y89" s="21">
        <v>0.34773216414118402</v>
      </c>
      <c r="Z89" s="21">
        <v>0.116812953649886</v>
      </c>
      <c r="AA89" s="21">
        <v>0.198116681595737</v>
      </c>
      <c r="AB89" s="21">
        <v>0.567020647051384</v>
      </c>
      <c r="AC89" s="21">
        <v>0.138908496795212</v>
      </c>
      <c r="AD89" s="21">
        <v>2.3750739169167301</v>
      </c>
      <c r="AE89" s="21">
        <v>5.0249464764563101E-2</v>
      </c>
      <c r="AF89" s="21">
        <v>5.01375613649492E-2</v>
      </c>
      <c r="AG89" s="21">
        <v>0.180658243455604</v>
      </c>
      <c r="AH89" s="21">
        <v>9.7095105884660096E-2</v>
      </c>
      <c r="AI89" s="21">
        <v>1.3710845632719999</v>
      </c>
      <c r="AJ89" s="21">
        <v>0.34151110769996101</v>
      </c>
      <c r="AK89" s="21">
        <v>0.198917097062522</v>
      </c>
      <c r="AL89" s="21">
        <v>0.20414456657069799</v>
      </c>
      <c r="AM89" s="21">
        <v>1.62381671965258E-2</v>
      </c>
      <c r="AN89" s="21">
        <v>8.8401139932056099E-3</v>
      </c>
      <c r="AO89" s="21">
        <v>2.3123542150307799</v>
      </c>
      <c r="AP89" s="21">
        <v>1.5139704222433901</v>
      </c>
      <c r="AQ89" s="21">
        <v>0.64118580496434097</v>
      </c>
      <c r="AR89" s="21">
        <v>2.3455115956530701</v>
      </c>
      <c r="AS89" s="21">
        <v>0.131792791113609</v>
      </c>
      <c r="AT89" s="21">
        <v>2.37955887718363</v>
      </c>
      <c r="AU89" s="21">
        <v>0.30687938257722303</v>
      </c>
      <c r="AV89" s="21">
        <v>0.51098466779235796</v>
      </c>
      <c r="AW89" s="21">
        <v>1.5323628228600801</v>
      </c>
      <c r="AX89" s="21">
        <v>4.8600276441994597</v>
      </c>
      <c r="AY89" s="21">
        <v>0.88320383872918096</v>
      </c>
      <c r="AZ89" s="21">
        <v>3.0934366854536401</v>
      </c>
      <c r="BA89" s="21">
        <v>0.43453747524391401</v>
      </c>
      <c r="BB89" s="21">
        <v>2.1057249825967701E-2</v>
      </c>
      <c r="BC89" s="21">
        <v>3.9546512036441501</v>
      </c>
      <c r="BD89" s="21">
        <v>2.1583482986115201</v>
      </c>
      <c r="BE89" s="21">
        <v>1.8557803177824099</v>
      </c>
      <c r="BF89" s="21">
        <v>0.57775609474326906</v>
      </c>
      <c r="BG89" s="21">
        <v>5.1659197557642997</v>
      </c>
      <c r="BH89" s="21">
        <v>3.8132494378281701</v>
      </c>
      <c r="BI89" s="21">
        <v>0.86410027361814801</v>
      </c>
      <c r="BJ89" s="21">
        <v>2.48014091497667</v>
      </c>
      <c r="BK89" s="21">
        <v>0.78381269225471795</v>
      </c>
      <c r="BL89" s="21">
        <v>1.09219939629065</v>
      </c>
      <c r="BM89" s="21">
        <v>2.86244743708209</v>
      </c>
      <c r="BN89" s="21">
        <v>0.70113479722501104</v>
      </c>
      <c r="BO89" s="21">
        <v>0.80424431500765803</v>
      </c>
      <c r="BP89" s="21">
        <v>1.06709580519105</v>
      </c>
      <c r="BQ89" s="21">
        <v>0.14305984302858299</v>
      </c>
      <c r="BR89" s="21">
        <v>0.67667479865866198</v>
      </c>
      <c r="BS89" s="21">
        <v>0.149372626195347</v>
      </c>
      <c r="BT89" s="21">
        <v>1.9315798708368499</v>
      </c>
      <c r="BU89" s="21">
        <v>3.25689001311919</v>
      </c>
      <c r="BV89" s="21">
        <v>0.25811391109724402</v>
      </c>
      <c r="BW89" s="21">
        <v>4.3663476345177603</v>
      </c>
      <c r="BX89" s="21">
        <v>6.4583279378080602</v>
      </c>
      <c r="BY89" s="21">
        <v>0.53101292960843105</v>
      </c>
      <c r="BZ89" s="21">
        <v>1.32626353937081</v>
      </c>
      <c r="CA89" s="21">
        <v>0</v>
      </c>
      <c r="CB89" s="21">
        <v>0.37929306992628797</v>
      </c>
      <c r="CC89" s="21">
        <v>0.49495756764294002</v>
      </c>
      <c r="CD89" s="21">
        <v>0.31999072949941798</v>
      </c>
      <c r="CE89" s="21">
        <v>2.43923224364582</v>
      </c>
      <c r="CF89" s="21">
        <v>8.0079025981080001</v>
      </c>
      <c r="CG89" s="21">
        <v>9.6004620534163294</v>
      </c>
      <c r="CH89" s="21">
        <v>0.232981405208491</v>
      </c>
      <c r="CI89" s="21">
        <v>0.74758391403747304</v>
      </c>
      <c r="CJ89" s="21">
        <v>1.28126181674339</v>
      </c>
      <c r="CK89" s="21">
        <v>0.47828594174748401</v>
      </c>
      <c r="CL89" s="21">
        <v>2.97124455948927</v>
      </c>
      <c r="CM89" s="21">
        <v>0.92972836511601797</v>
      </c>
      <c r="CN89" s="21">
        <v>0.136927560799642</v>
      </c>
      <c r="CO89" s="21">
        <v>0.87111976819946202</v>
      </c>
      <c r="CP89" s="21">
        <v>2.3074962150422298</v>
      </c>
      <c r="CQ89" s="21">
        <v>27.290059166475999</v>
      </c>
      <c r="CR89" s="21">
        <v>4.9589080836244896</v>
      </c>
      <c r="CS89" s="21">
        <v>69.586246482827804</v>
      </c>
      <c r="CT89" s="21">
        <v>0.44613479081898599</v>
      </c>
      <c r="CU89" s="21">
        <v>0.124375145398516</v>
      </c>
      <c r="CV89" s="21">
        <v>0.27301095612447301</v>
      </c>
      <c r="CW89" s="21">
        <v>0.24703888427190099</v>
      </c>
      <c r="CX89" s="21">
        <v>0.813494151679515</v>
      </c>
      <c r="CY89" s="21">
        <v>0.67754278402541801</v>
      </c>
      <c r="CZ89" s="21">
        <v>1.3639775728729799</v>
      </c>
      <c r="DA89" s="21">
        <v>0.302577541146274</v>
      </c>
      <c r="DB89" s="21">
        <v>0.29373828293155702</v>
      </c>
      <c r="DC89" s="21">
        <v>0</v>
      </c>
      <c r="DD89" s="22">
        <v>239.21821703033001</v>
      </c>
      <c r="DE89" s="21">
        <v>0.94641445957061399</v>
      </c>
      <c r="DF89" s="21">
        <v>3.0423907021943299</v>
      </c>
      <c r="DG89" s="21">
        <v>6.3380020285383504E-2</v>
      </c>
      <c r="DH89" s="21">
        <v>0.17627221046963101</v>
      </c>
      <c r="DI89" s="21">
        <v>0.92246611336514694</v>
      </c>
      <c r="DJ89" s="22">
        <v>5.1509235058850997</v>
      </c>
      <c r="DK89" s="21">
        <v>13.3651456043</v>
      </c>
      <c r="DL89" s="21">
        <v>0</v>
      </c>
      <c r="DM89" s="21">
        <v>-2.51779772578376</v>
      </c>
      <c r="DN89" s="22">
        <v>10.847347878516199</v>
      </c>
      <c r="DO89" s="21">
        <v>137.303626289585</v>
      </c>
      <c r="DP89" s="21">
        <v>200.34162707929801</v>
      </c>
      <c r="DQ89" s="22">
        <v>337.64525336888403</v>
      </c>
      <c r="DR89" s="22">
        <v>353.64352475328502</v>
      </c>
      <c r="DS89" s="22">
        <v>592.861741783615</v>
      </c>
    </row>
    <row r="90" spans="1:123" ht="11.25">
      <c r="A90" s="24">
        <v>2009</v>
      </c>
      <c r="B90" s="24" t="s">
        <v>86</v>
      </c>
      <c r="C90" s="23" t="s">
        <v>85</v>
      </c>
      <c r="D90" s="21">
        <v>0.40598263003284002</v>
      </c>
      <c r="E90" s="21">
        <v>5.1396446231321599E-2</v>
      </c>
      <c r="F90" s="21">
        <v>1.02132925407869E-2</v>
      </c>
      <c r="G90" s="21">
        <v>2.0506132137131398E-3</v>
      </c>
      <c r="H90" s="21">
        <v>1.55192173191875E-4</v>
      </c>
      <c r="I90" s="21">
        <v>1.43790922144174E-3</v>
      </c>
      <c r="J90" s="21">
        <v>0</v>
      </c>
      <c r="K90" s="21">
        <v>2.50320332204115E-2</v>
      </c>
      <c r="L90" s="21">
        <v>2.06553888946855</v>
      </c>
      <c r="M90" s="21">
        <v>0.168082383605584</v>
      </c>
      <c r="N90" s="21">
        <v>1.1580142976224801</v>
      </c>
      <c r="O90" s="21">
        <v>0.15734439813436699</v>
      </c>
      <c r="P90" s="21">
        <v>0.17329583417505201</v>
      </c>
      <c r="Q90" s="21">
        <v>0.85705838395630096</v>
      </c>
      <c r="R90" s="21">
        <v>0.70517904772304196</v>
      </c>
      <c r="S90" s="21">
        <v>5.9061702137702198E-2</v>
      </c>
      <c r="T90" s="21">
        <v>3.3322241128367001</v>
      </c>
      <c r="U90" s="21">
        <v>0.11153627165546</v>
      </c>
      <c r="V90" s="21">
        <v>0.73507454284362195</v>
      </c>
      <c r="W90" s="21">
        <v>0</v>
      </c>
      <c r="X90" s="21">
        <v>0.52168855515434398</v>
      </c>
      <c r="Y90" s="21">
        <v>0.27753879298355899</v>
      </c>
      <c r="Z90" s="21">
        <v>7.0607179487900296E-2</v>
      </c>
      <c r="AA90" s="21">
        <v>0.310721154049169</v>
      </c>
      <c r="AB90" s="21">
        <v>0.43052873303109601</v>
      </c>
      <c r="AC90" s="21">
        <v>0.129131629969157</v>
      </c>
      <c r="AD90" s="21">
        <v>0.39272201962905401</v>
      </c>
      <c r="AE90" s="21">
        <v>6.43773329725916E-2</v>
      </c>
      <c r="AF90" s="21">
        <v>0.16188030532133901</v>
      </c>
      <c r="AG90" s="21">
        <v>5.2645345583627497E-2</v>
      </c>
      <c r="AH90" s="21">
        <v>8.4851503932352208E-3</v>
      </c>
      <c r="AI90" s="21">
        <v>0.56269226934613303</v>
      </c>
      <c r="AJ90" s="21">
        <v>0.48946569073913498</v>
      </c>
      <c r="AK90" s="21">
        <v>0.107902833376014</v>
      </c>
      <c r="AL90" s="21">
        <v>8.6150090977135094E-2</v>
      </c>
      <c r="AM90" s="21">
        <v>9.2821840295685704E-3</v>
      </c>
      <c r="AN90" s="21">
        <v>2.3131786183547302E-3</v>
      </c>
      <c r="AO90" s="21">
        <v>0.66918981670312805</v>
      </c>
      <c r="AP90" s="21">
        <v>1.0272148824329199</v>
      </c>
      <c r="AQ90" s="21">
        <v>0.21542075642716499</v>
      </c>
      <c r="AR90" s="21">
        <v>0.70995017786382397</v>
      </c>
      <c r="AS90" s="21">
        <v>6.4123377513023105E-2</v>
      </c>
      <c r="AT90" s="21">
        <v>0.40537585604263099</v>
      </c>
      <c r="AU90" s="21">
        <v>0.20081256981538501</v>
      </c>
      <c r="AV90" s="21">
        <v>0.38181792205236698</v>
      </c>
      <c r="AW90" s="21">
        <v>0.57218413932595602</v>
      </c>
      <c r="AX90" s="21">
        <v>1.4982718665930199</v>
      </c>
      <c r="AY90" s="21">
        <v>0.26423060812742299</v>
      </c>
      <c r="AZ90" s="21">
        <v>7.93704685044999E-2</v>
      </c>
      <c r="BA90" s="21">
        <v>0.36263937727493301</v>
      </c>
      <c r="BB90" s="21">
        <v>1.42338264796704E-3</v>
      </c>
      <c r="BC90" s="21">
        <v>1.01081119244451</v>
      </c>
      <c r="BD90" s="21">
        <v>1.17032004755411</v>
      </c>
      <c r="BE90" s="21">
        <v>1.5323071796997301</v>
      </c>
      <c r="BF90" s="21">
        <v>1.91188513234854</v>
      </c>
      <c r="BG90" s="21">
        <v>4.7930108524261099</v>
      </c>
      <c r="BH90" s="21">
        <v>9.4827798857607704</v>
      </c>
      <c r="BI90" s="21">
        <v>0.56532928729847198</v>
      </c>
      <c r="BJ90" s="21">
        <v>3.0044822078285098</v>
      </c>
      <c r="BK90" s="21">
        <v>0.54188828545773104</v>
      </c>
      <c r="BL90" s="21">
        <v>1.6516127608320501</v>
      </c>
      <c r="BM90" s="21">
        <v>2.5534643413498199</v>
      </c>
      <c r="BN90" s="21">
        <v>0.78547633250032001</v>
      </c>
      <c r="BO90" s="21">
        <v>2.21649456808957</v>
      </c>
      <c r="BP90" s="21">
        <v>2.5381748898876602</v>
      </c>
      <c r="BQ90" s="21">
        <v>1.5240129825662201</v>
      </c>
      <c r="BR90" s="21">
        <v>0.570256404640896</v>
      </c>
      <c r="BS90" s="21">
        <v>0.15892367558675899</v>
      </c>
      <c r="BT90" s="21">
        <v>3.3514830624785601</v>
      </c>
      <c r="BU90" s="21">
        <v>3.2689166286768301</v>
      </c>
      <c r="BV90" s="21">
        <v>0.18698253049199201</v>
      </c>
      <c r="BW90" s="21">
        <v>10.3162172131058</v>
      </c>
      <c r="BX90" s="21">
        <v>10.7790888789301</v>
      </c>
      <c r="BY90" s="21">
        <v>0.51939139995857397</v>
      </c>
      <c r="BZ90" s="21">
        <v>1.83753547601476</v>
      </c>
      <c r="CA90" s="21">
        <v>0</v>
      </c>
      <c r="CB90" s="21">
        <v>0.828773341546578</v>
      </c>
      <c r="CC90" s="21">
        <v>0.72182067142613504</v>
      </c>
      <c r="CD90" s="21">
        <v>0.24965591970321699</v>
      </c>
      <c r="CE90" s="21">
        <v>3.93159939421867</v>
      </c>
      <c r="CF90" s="21">
        <v>7.7351474135298197</v>
      </c>
      <c r="CG90" s="21">
        <v>0.12736103314745001</v>
      </c>
      <c r="CH90" s="21">
        <v>0.28551865561745898</v>
      </c>
      <c r="CI90" s="21">
        <v>0.419235379217473</v>
      </c>
      <c r="CJ90" s="21">
        <v>2.6066054376075301E-2</v>
      </c>
      <c r="CK90" s="21">
        <v>2.70073898740808</v>
      </c>
      <c r="CL90" s="21">
        <v>1.2970116518063199</v>
      </c>
      <c r="CM90" s="21">
        <v>1.0991929003052801</v>
      </c>
      <c r="CN90" s="21">
        <v>0.103318064029412</v>
      </c>
      <c r="CO90" s="21">
        <v>0.44543735544152002</v>
      </c>
      <c r="CP90" s="21">
        <v>1.4172100901751199</v>
      </c>
      <c r="CQ90" s="21">
        <v>8.7918705603042309</v>
      </c>
      <c r="CR90" s="21">
        <v>0.55455302333145295</v>
      </c>
      <c r="CS90" s="21">
        <v>0.98548810726441904</v>
      </c>
      <c r="CT90" s="21">
        <v>0.62748325248333903</v>
      </c>
      <c r="CU90" s="21">
        <v>6.8525790663799394E-2</v>
      </c>
      <c r="CV90" s="21">
        <v>0.38046409322211999</v>
      </c>
      <c r="CW90" s="21">
        <v>0.360039750526369</v>
      </c>
      <c r="CX90" s="21">
        <v>0.55432345841569697</v>
      </c>
      <c r="CY90" s="21">
        <v>1.0694722490745301</v>
      </c>
      <c r="CZ90" s="21">
        <v>0.57589592091803998</v>
      </c>
      <c r="DA90" s="21">
        <v>0.26876262655370597</v>
      </c>
      <c r="DB90" s="21">
        <v>0.80681468029947501</v>
      </c>
      <c r="DC90" s="21">
        <v>0</v>
      </c>
      <c r="DD90" s="22">
        <v>122.851461268712</v>
      </c>
      <c r="DE90" s="21">
        <v>0.58422890288814</v>
      </c>
      <c r="DF90" s="21">
        <v>7.7806773807559598E-2</v>
      </c>
      <c r="DG90" s="21">
        <v>3.4211176369523802E-3</v>
      </c>
      <c r="DH90" s="21">
        <v>3.4163152744547197E-2</v>
      </c>
      <c r="DI90" s="21">
        <v>0.17363429867256999</v>
      </c>
      <c r="DJ90" s="22">
        <v>0.87325424574976995</v>
      </c>
      <c r="DK90" s="21">
        <v>1.4394337189533</v>
      </c>
      <c r="DL90" s="21">
        <v>0</v>
      </c>
      <c r="DM90" s="21">
        <v>-0.13799240302226801</v>
      </c>
      <c r="DN90" s="22">
        <v>1.3014413159310301</v>
      </c>
      <c r="DO90" s="21">
        <v>93.410072261123204</v>
      </c>
      <c r="DP90" s="21">
        <v>57.3258796985088</v>
      </c>
      <c r="DQ90" s="22">
        <v>150.73595195963199</v>
      </c>
      <c r="DR90" s="22">
        <v>152.910647521313</v>
      </c>
      <c r="DS90" s="22">
        <v>275.76210879002502</v>
      </c>
    </row>
    <row r="91" spans="1:123" ht="11.25">
      <c r="A91" s="34">
        <v>2009</v>
      </c>
      <c r="B91" s="34" t="s">
        <v>84</v>
      </c>
      <c r="C91" s="33" t="s">
        <v>83</v>
      </c>
      <c r="D91" s="32">
        <v>0.31766058213300202</v>
      </c>
      <c r="E91" s="32">
        <v>0.32317303445118001</v>
      </c>
      <c r="F91" s="32">
        <v>1.37608153568976E-3</v>
      </c>
      <c r="G91" s="32">
        <v>0.341725047373374</v>
      </c>
      <c r="H91" s="32">
        <v>9.7050249378378105E-4</v>
      </c>
      <c r="I91" s="32">
        <v>4.1912208730712896E-3</v>
      </c>
      <c r="J91" s="32">
        <v>0</v>
      </c>
      <c r="K91" s="32">
        <v>5.4639800413247903E-2</v>
      </c>
      <c r="L91" s="32">
        <v>2.20717663747463</v>
      </c>
      <c r="M91" s="32">
        <v>0.79800791838289198</v>
      </c>
      <c r="N91" s="32">
        <v>3.8601825667704898E-2</v>
      </c>
      <c r="O91" s="32">
        <v>0.117095831316333</v>
      </c>
      <c r="P91" s="32">
        <v>2.6965257627025899E-2</v>
      </c>
      <c r="Q91" s="32">
        <v>1.44508722458811E-2</v>
      </c>
      <c r="R91" s="32">
        <v>0.18604852617005899</v>
      </c>
      <c r="S91" s="32">
        <v>1.87008931444336E-2</v>
      </c>
      <c r="T91" s="32">
        <v>0.92841154435571105</v>
      </c>
      <c r="U91" s="32">
        <v>3.10122780175494E-2</v>
      </c>
      <c r="V91" s="32">
        <v>9.58389452094454E-2</v>
      </c>
      <c r="W91" s="32">
        <v>0</v>
      </c>
      <c r="X91" s="32">
        <v>9.1727811346508203E-2</v>
      </c>
      <c r="Y91" s="32">
        <v>0.106964768191581</v>
      </c>
      <c r="Z91" s="32">
        <v>2.35753449970747E-3</v>
      </c>
      <c r="AA91" s="32">
        <v>0.24412175681541601</v>
      </c>
      <c r="AB91" s="32">
        <v>0.29524328726223897</v>
      </c>
      <c r="AC91" s="32">
        <v>0.13675603089909</v>
      </c>
      <c r="AD91" s="32">
        <v>1.70655186375648</v>
      </c>
      <c r="AE91" s="32">
        <v>7.5284539604913601E-3</v>
      </c>
      <c r="AF91" s="32">
        <v>2.3428957587449398E-2</v>
      </c>
      <c r="AG91" s="32">
        <v>5.2869302621406697E-2</v>
      </c>
      <c r="AH91" s="32">
        <v>4.1260825305124503E-2</v>
      </c>
      <c r="AI91" s="32">
        <v>0.40645613954478599</v>
      </c>
      <c r="AJ91" s="32">
        <v>0.18742872064638699</v>
      </c>
      <c r="AK91" s="32">
        <v>0.124170658312953</v>
      </c>
      <c r="AL91" s="32">
        <v>0.102857514346219</v>
      </c>
      <c r="AM91" s="32">
        <v>1.9953524253037098E-2</v>
      </c>
      <c r="AN91" s="32">
        <v>6.4375318202015896E-3</v>
      </c>
      <c r="AO91" s="32">
        <v>1.8117696364695799</v>
      </c>
      <c r="AP91" s="32">
        <v>1.16438784177532</v>
      </c>
      <c r="AQ91" s="32">
        <v>0.30316971805071002</v>
      </c>
      <c r="AR91" s="32">
        <v>1.2958477052355899</v>
      </c>
      <c r="AS91" s="32">
        <v>7.1021662345724698E-2</v>
      </c>
      <c r="AT91" s="32">
        <v>1.25052594963089</v>
      </c>
      <c r="AU91" s="32">
        <v>0.154225534423827</v>
      </c>
      <c r="AV91" s="32">
        <v>0.235460323545821</v>
      </c>
      <c r="AW91" s="32">
        <v>1.3023325992766801</v>
      </c>
      <c r="AX91" s="32">
        <v>2.7073652073649401</v>
      </c>
      <c r="AY91" s="32">
        <v>8.07050223587229E-2</v>
      </c>
      <c r="AZ91" s="32">
        <v>0.22885002117059899</v>
      </c>
      <c r="BA91" s="32">
        <v>2.8227265571806801</v>
      </c>
      <c r="BB91" s="32">
        <v>5.3327418672055203E-3</v>
      </c>
      <c r="BC91" s="32">
        <v>4.87008311625305</v>
      </c>
      <c r="BD91" s="32">
        <v>3.5958461991705502</v>
      </c>
      <c r="BE91" s="32">
        <v>4.5834785578571102</v>
      </c>
      <c r="BF91" s="32">
        <v>2.1367506765100401</v>
      </c>
      <c r="BG91" s="32">
        <v>8.1662454678002394</v>
      </c>
      <c r="BH91" s="32">
        <v>5.19430983396781</v>
      </c>
      <c r="BI91" s="32">
        <v>0.51739756244947099</v>
      </c>
      <c r="BJ91" s="32">
        <v>3.2615328083614901</v>
      </c>
      <c r="BK91" s="32">
        <v>0.45255237154314998</v>
      </c>
      <c r="BL91" s="32">
        <v>0.76979775857635402</v>
      </c>
      <c r="BM91" s="32">
        <v>4.3623945836750302</v>
      </c>
      <c r="BN91" s="32">
        <v>0.86838331498419596</v>
      </c>
      <c r="BO91" s="32">
        <v>2.17899084595676</v>
      </c>
      <c r="BP91" s="32">
        <v>2.5786599594432502</v>
      </c>
      <c r="BQ91" s="32">
        <v>0.103833681655203</v>
      </c>
      <c r="BR91" s="32">
        <v>0.72874238809367597</v>
      </c>
      <c r="BS91" s="32">
        <v>0.34387374309545199</v>
      </c>
      <c r="BT91" s="32">
        <v>1.9171993802285201</v>
      </c>
      <c r="BU91" s="32">
        <v>8.5565270984306494</v>
      </c>
      <c r="BV91" s="32">
        <v>0.47783382148928699</v>
      </c>
      <c r="BW91" s="32">
        <v>8.7208923697024794</v>
      </c>
      <c r="BX91" s="32">
        <v>11.6086355267256</v>
      </c>
      <c r="BY91" s="32">
        <v>1.0434140822971401</v>
      </c>
      <c r="BZ91" s="32">
        <v>2.9065976245398102</v>
      </c>
      <c r="CA91" s="32">
        <v>0</v>
      </c>
      <c r="CB91" s="32">
        <v>0.65716254369468796</v>
      </c>
      <c r="CC91" s="32">
        <v>1.39717167122856</v>
      </c>
      <c r="CD91" s="32">
        <v>0.47083789945881999</v>
      </c>
      <c r="CE91" s="32">
        <v>11.3567810730466</v>
      </c>
      <c r="CF91" s="32">
        <v>18.441538979958999</v>
      </c>
      <c r="CG91" s="32">
        <v>5.3633599444337801</v>
      </c>
      <c r="CH91" s="32">
        <v>0.26747831225480001</v>
      </c>
      <c r="CI91" s="32">
        <v>10.834830682272701</v>
      </c>
      <c r="CJ91" s="32">
        <v>0.18404811282421199</v>
      </c>
      <c r="CK91" s="32">
        <v>2.3939192545762502</v>
      </c>
      <c r="CL91" s="32">
        <v>0.72239884642461505</v>
      </c>
      <c r="CM91" s="32">
        <v>1.43896574489022</v>
      </c>
      <c r="CN91" s="32">
        <v>0.117789686853617</v>
      </c>
      <c r="CO91" s="32">
        <v>1.77102963603692</v>
      </c>
      <c r="CP91" s="32">
        <v>10.3027235547111</v>
      </c>
      <c r="CQ91" s="32">
        <v>17.195291164320999</v>
      </c>
      <c r="CR91" s="32">
        <v>14.700231334402099</v>
      </c>
      <c r="CS91" s="32">
        <v>7.5276405125298202</v>
      </c>
      <c r="CT91" s="32">
        <v>1.7283495244407201</v>
      </c>
      <c r="CU91" s="32">
        <v>0.199456269397918</v>
      </c>
      <c r="CV91" s="32">
        <v>0.86181963349327695</v>
      </c>
      <c r="CW91" s="32">
        <v>0.87299142226162396</v>
      </c>
      <c r="CX91" s="32">
        <v>1.40149541067579</v>
      </c>
      <c r="CY91" s="32">
        <v>3.6309825483112799</v>
      </c>
      <c r="CZ91" s="32">
        <v>1.2335669984286799</v>
      </c>
      <c r="DA91" s="32">
        <v>0.77015896837687803</v>
      </c>
      <c r="DB91" s="32">
        <v>1.2101118777497499</v>
      </c>
      <c r="DC91" s="32">
        <v>0</v>
      </c>
      <c r="DD91" s="31">
        <v>219.491986380611</v>
      </c>
      <c r="DE91" s="32">
        <v>19.983712552565699</v>
      </c>
      <c r="DF91" s="32">
        <v>2.1706966661848801</v>
      </c>
      <c r="DG91" s="32">
        <v>1.79207284896714</v>
      </c>
      <c r="DH91" s="32">
        <v>0.37797099260385503</v>
      </c>
      <c r="DI91" s="32">
        <v>1.9779943281083201</v>
      </c>
      <c r="DJ91" s="31">
        <v>26.302447388429901</v>
      </c>
      <c r="DK91" s="32">
        <v>3.0291032330955199</v>
      </c>
      <c r="DL91" s="32">
        <v>0</v>
      </c>
      <c r="DM91" s="32">
        <v>-0.65871350915561599</v>
      </c>
      <c r="DN91" s="31">
        <v>2.3703897239398999</v>
      </c>
      <c r="DO91" s="32">
        <v>103.49426051200901</v>
      </c>
      <c r="DP91" s="32">
        <v>87.642698455291594</v>
      </c>
      <c r="DQ91" s="31">
        <v>191.13695896730101</v>
      </c>
      <c r="DR91" s="31">
        <v>219.809796079671</v>
      </c>
      <c r="DS91" s="31">
        <v>439.30178246028203</v>
      </c>
    </row>
    <row r="92" spans="1:123" ht="15.95" customHeight="1">
      <c r="A92" s="30">
        <v>2009</v>
      </c>
      <c r="B92" s="30" t="s">
        <v>82</v>
      </c>
      <c r="C92" s="29" t="s">
        <v>81</v>
      </c>
      <c r="D92" s="27">
        <v>29.381993206828199</v>
      </c>
      <c r="E92" s="27">
        <v>6.9702039660805E-5</v>
      </c>
      <c r="F92" s="27">
        <v>6.5680165613420704E-5</v>
      </c>
      <c r="G92" s="27">
        <v>0</v>
      </c>
      <c r="H92" s="27">
        <v>2.2082710666125398</v>
      </c>
      <c r="I92" s="27">
        <v>1.6089543656081401E-4</v>
      </c>
      <c r="J92" s="27">
        <v>0</v>
      </c>
      <c r="K92" s="27">
        <v>7.8234655708777094E-5</v>
      </c>
      <c r="L92" s="27">
        <v>5.0339233230911398E-3</v>
      </c>
      <c r="M92" s="27">
        <v>1.4468763349963901E-4</v>
      </c>
      <c r="N92" s="27">
        <v>7.7440047548859702E-4</v>
      </c>
      <c r="O92" s="27">
        <v>4.4112470930857001E-5</v>
      </c>
      <c r="P92" s="27">
        <v>1.86685341989333E-5</v>
      </c>
      <c r="Q92" s="27">
        <v>4.1046556710677099E-4</v>
      </c>
      <c r="R92" s="27">
        <v>3.6134226725638403E-4</v>
      </c>
      <c r="S92" s="27">
        <v>4.9475245046023298E-5</v>
      </c>
      <c r="T92" s="27">
        <v>1.2819934730259001E-3</v>
      </c>
      <c r="U92" s="27">
        <v>4.1891855283480699E-5</v>
      </c>
      <c r="V92" s="27">
        <v>8.88093061990938E-5</v>
      </c>
      <c r="W92" s="27">
        <v>0</v>
      </c>
      <c r="X92" s="27">
        <v>1.55335058509021E-4</v>
      </c>
      <c r="Y92" s="27">
        <v>2.0296246067495101E-4</v>
      </c>
      <c r="Z92" s="27">
        <v>6.6633828338300496E-5</v>
      </c>
      <c r="AA92" s="27">
        <v>4.1891333743668399E-4</v>
      </c>
      <c r="AB92" s="27">
        <v>4.0128366201612302E-4</v>
      </c>
      <c r="AC92" s="27">
        <v>2.7027380982685002E-4</v>
      </c>
      <c r="AD92" s="27">
        <v>9.6964259319536495E-4</v>
      </c>
      <c r="AE92" s="27">
        <v>2.3272933584942301E-5</v>
      </c>
      <c r="AF92" s="27">
        <v>3.1209603874567402E-5</v>
      </c>
      <c r="AG92" s="27">
        <v>7.7685027972025303E-5</v>
      </c>
      <c r="AH92" s="27">
        <v>4.7572316737482303E-5</v>
      </c>
      <c r="AI92" s="27">
        <v>3.00181239094332E-2</v>
      </c>
      <c r="AJ92" s="27">
        <v>2.2791934574784299E-4</v>
      </c>
      <c r="AK92" s="27">
        <v>1.9058652028432099E-4</v>
      </c>
      <c r="AL92" s="27">
        <v>1.05452886778583E-4</v>
      </c>
      <c r="AM92" s="27">
        <v>2.4477884288824999E-5</v>
      </c>
      <c r="AN92" s="27">
        <v>1.1077836861322399E-5</v>
      </c>
      <c r="AO92" s="27">
        <v>1.1859648291057401E-3</v>
      </c>
      <c r="AP92" s="27">
        <v>1.03373822300316E-3</v>
      </c>
      <c r="AQ92" s="27">
        <v>2.8522810441575599E-4</v>
      </c>
      <c r="AR92" s="27">
        <v>1.11024039024685E-3</v>
      </c>
      <c r="AS92" s="27">
        <v>5.6938482777376598E-5</v>
      </c>
      <c r="AT92" s="27">
        <v>2.55435353917838E-3</v>
      </c>
      <c r="AU92" s="27">
        <v>3.09106800611624E-4</v>
      </c>
      <c r="AV92" s="27">
        <v>4.5751553559471802E-4</v>
      </c>
      <c r="AW92" s="27">
        <v>9.7926680696835901E-4</v>
      </c>
      <c r="AX92" s="27">
        <v>1.1609067168190701</v>
      </c>
      <c r="AY92" s="27">
        <v>5.8505606708652896E-4</v>
      </c>
      <c r="AZ92" s="27">
        <v>1.13471436283813E-3</v>
      </c>
      <c r="BA92" s="27">
        <v>1.18775965516174E-3</v>
      </c>
      <c r="BB92" s="27">
        <v>5.0718453139182098E-6</v>
      </c>
      <c r="BC92" s="27">
        <v>2.14023118853288E-2</v>
      </c>
      <c r="BD92" s="27">
        <v>2.0352987502986102E-3</v>
      </c>
      <c r="BE92" s="27">
        <v>5.0318087556834399E-3</v>
      </c>
      <c r="BF92" s="27">
        <v>1.9146505958795999E-3</v>
      </c>
      <c r="BG92" s="27">
        <v>6.2372057509175703E-3</v>
      </c>
      <c r="BH92" s="27">
        <v>7.1971409442172896E-2</v>
      </c>
      <c r="BI92" s="27">
        <v>8.0391861899310497E-4</v>
      </c>
      <c r="BJ92" s="27">
        <v>3.6582976725354102E-3</v>
      </c>
      <c r="BK92" s="27">
        <v>1.1061385083546999E-3</v>
      </c>
      <c r="BL92" s="27">
        <v>4.2581359567381901E-3</v>
      </c>
      <c r="BM92" s="27">
        <v>5.5297672413460704E-3</v>
      </c>
      <c r="BN92" s="27">
        <v>2.2550322846201401E-3</v>
      </c>
      <c r="BO92" s="27">
        <v>0.14790227539329301</v>
      </c>
      <c r="BP92" s="27">
        <v>2.94431316638242E-3</v>
      </c>
      <c r="BQ92" s="27">
        <v>1.6244246319242401E-4</v>
      </c>
      <c r="BR92" s="27">
        <v>3.4185549788688901E-4</v>
      </c>
      <c r="BS92" s="27">
        <v>9.2693549121593E-2</v>
      </c>
      <c r="BT92" s="27">
        <v>4.7390368034217001E-3</v>
      </c>
      <c r="BU92" s="27">
        <v>5.3380174332899304E-3</v>
      </c>
      <c r="BV92" s="27">
        <v>2.9548028051495901E-4</v>
      </c>
      <c r="BW92" s="27">
        <v>1.1829878100649E-2</v>
      </c>
      <c r="BX92" s="27">
        <v>1.2776995875318499E-2</v>
      </c>
      <c r="BY92" s="27">
        <v>2.3197710035112299E-3</v>
      </c>
      <c r="BZ92" s="27">
        <v>1.24186052701915E-2</v>
      </c>
      <c r="CA92" s="27">
        <v>0</v>
      </c>
      <c r="CB92" s="27">
        <v>8.6519348758925499E-4</v>
      </c>
      <c r="CC92" s="27">
        <v>9.9890299413883405E-4</v>
      </c>
      <c r="CD92" s="27">
        <v>8.4101888133123501E-4</v>
      </c>
      <c r="CE92" s="27">
        <v>1.71645363883023E-3</v>
      </c>
      <c r="CF92" s="27">
        <v>5.6235364901481904E-3</v>
      </c>
      <c r="CG92" s="27">
        <v>2.2153182908403002E-3</v>
      </c>
      <c r="CH92" s="27">
        <v>1.9561622658995499E-4</v>
      </c>
      <c r="CI92" s="27">
        <v>3.17310665122706E-4</v>
      </c>
      <c r="CJ92" s="27">
        <v>12.0688253824014</v>
      </c>
      <c r="CK92" s="27">
        <v>8.2601079695691795E-4</v>
      </c>
      <c r="CL92" s="27">
        <v>1.82808326546933E-3</v>
      </c>
      <c r="CM92" s="27">
        <v>2.1199928202376198E-3</v>
      </c>
      <c r="CN92" s="27">
        <v>9.3627019440053601E-5</v>
      </c>
      <c r="CO92" s="27">
        <v>9.3067367472730205E-4</v>
      </c>
      <c r="CP92" s="27">
        <v>1.27493344610945E-3</v>
      </c>
      <c r="CQ92" s="27">
        <v>0.35873290261566099</v>
      </c>
      <c r="CR92" s="27">
        <v>0.17745995875175699</v>
      </c>
      <c r="CS92" s="27">
        <v>1.9268813417887001</v>
      </c>
      <c r="CT92" s="27">
        <v>0.19938627770466699</v>
      </c>
      <c r="CU92" s="27">
        <v>1.09444614275713E-4</v>
      </c>
      <c r="CV92" s="27">
        <v>4.4470886464020902E-4</v>
      </c>
      <c r="CW92" s="27">
        <v>4.8947952020585302E-4</v>
      </c>
      <c r="CX92" s="27">
        <v>3.8225478953172299E-4</v>
      </c>
      <c r="CY92" s="27">
        <v>4.7220974120731096</v>
      </c>
      <c r="CZ92" s="27">
        <v>7.2881372012144601E-4</v>
      </c>
      <c r="DA92" s="27">
        <v>3.4211408075288802E-4</v>
      </c>
      <c r="DB92" s="27">
        <v>1.00367466701734E-3</v>
      </c>
      <c r="DC92" s="27">
        <v>0</v>
      </c>
      <c r="DD92" s="28">
        <v>52.700619283527899</v>
      </c>
      <c r="DE92" s="27">
        <v>183.12945705937801</v>
      </c>
      <c r="DF92" s="27">
        <v>0.87196102117164398</v>
      </c>
      <c r="DG92" s="27">
        <v>0</v>
      </c>
      <c r="DH92" s="27">
        <v>0</v>
      </c>
      <c r="DI92" s="27">
        <v>0</v>
      </c>
      <c r="DJ92" s="28">
        <v>184.00141808055</v>
      </c>
      <c r="DK92" s="27">
        <v>0.32895112268906801</v>
      </c>
      <c r="DL92" s="27">
        <v>0</v>
      </c>
      <c r="DM92" s="27">
        <v>-8.3082650970895903E-3</v>
      </c>
      <c r="DN92" s="28">
        <v>0.32064285759197803</v>
      </c>
      <c r="DO92" s="27">
        <v>0.17523499163908901</v>
      </c>
      <c r="DP92" s="27">
        <v>9.9638361821734994E-2</v>
      </c>
      <c r="DQ92" s="28">
        <v>0.27487335346082398</v>
      </c>
      <c r="DR92" s="28">
        <v>184.59693429160299</v>
      </c>
      <c r="DS92" s="28">
        <v>237.29755357513099</v>
      </c>
    </row>
    <row r="93" spans="1:123" ht="11.25">
      <c r="A93" s="24">
        <v>2009</v>
      </c>
      <c r="B93" s="24" t="s">
        <v>80</v>
      </c>
      <c r="C93" s="23" t="s">
        <v>79</v>
      </c>
      <c r="D93" s="21">
        <v>3.3029818516209399</v>
      </c>
      <c r="E93" s="21">
        <v>0</v>
      </c>
      <c r="F93" s="21">
        <v>0.42668927202443502</v>
      </c>
      <c r="G93" s="21">
        <v>0</v>
      </c>
      <c r="H93" s="21">
        <v>0</v>
      </c>
      <c r="I93" s="21">
        <v>3.0489627610725099</v>
      </c>
      <c r="J93" s="21">
        <v>0</v>
      </c>
      <c r="K93" s="21">
        <v>1.6531282276118899</v>
      </c>
      <c r="L93" s="21">
        <v>129.00838788234199</v>
      </c>
      <c r="M93" s="21">
        <v>1.7092066965785599</v>
      </c>
      <c r="N93" s="21">
        <v>1.5588264924059001</v>
      </c>
      <c r="O93" s="21">
        <v>0.78567631780643499</v>
      </c>
      <c r="P93" s="21">
        <v>4.92902672183766E-2</v>
      </c>
      <c r="Q93" s="21">
        <v>1.9277474095132101</v>
      </c>
      <c r="R93" s="21">
        <v>0.78478152776830201</v>
      </c>
      <c r="S93" s="21">
        <v>0.27749097467543199</v>
      </c>
      <c r="T93" s="21">
        <v>6.9298566552535004</v>
      </c>
      <c r="U93" s="21">
        <v>0.226833729738835</v>
      </c>
      <c r="V93" s="21">
        <v>0.77352971057053499</v>
      </c>
      <c r="W93" s="21">
        <v>0</v>
      </c>
      <c r="X93" s="21">
        <v>0.85655095641610202</v>
      </c>
      <c r="Y93" s="21">
        <v>0.53720379053279199</v>
      </c>
      <c r="Z93" s="21">
        <v>3.8460523161715103E-2</v>
      </c>
      <c r="AA93" s="21">
        <v>2.48535834156863</v>
      </c>
      <c r="AB93" s="21">
        <v>1.320599135488</v>
      </c>
      <c r="AC93" s="21">
        <v>1.42283373253919</v>
      </c>
      <c r="AD93" s="21">
        <v>0.39857674441183</v>
      </c>
      <c r="AE93" s="21">
        <v>0.15668579459714399</v>
      </c>
      <c r="AF93" s="21">
        <v>0.121711868809699</v>
      </c>
      <c r="AG93" s="21">
        <v>0.232486186444575</v>
      </c>
      <c r="AH93" s="21">
        <v>0.311499998326493</v>
      </c>
      <c r="AI93" s="21">
        <v>0.294861987621925</v>
      </c>
      <c r="AJ93" s="21">
        <v>1.1979091110754301</v>
      </c>
      <c r="AK93" s="21">
        <v>2.5820248305986699</v>
      </c>
      <c r="AL93" s="21">
        <v>0.88952840125906996</v>
      </c>
      <c r="AM93" s="21">
        <v>0.28342443709159898</v>
      </c>
      <c r="AN93" s="21">
        <v>5.0510228518817903E-2</v>
      </c>
      <c r="AO93" s="21">
        <v>13.0029771811783</v>
      </c>
      <c r="AP93" s="21">
        <v>3.1333741777308699</v>
      </c>
      <c r="AQ93" s="21">
        <v>1.77583708870817</v>
      </c>
      <c r="AR93" s="21">
        <v>4.03270588464654</v>
      </c>
      <c r="AS93" s="21">
        <v>0.38927969700189102</v>
      </c>
      <c r="AT93" s="21">
        <v>6.8708995067611003</v>
      </c>
      <c r="AU93" s="21">
        <v>1.4583648548328001</v>
      </c>
      <c r="AV93" s="21">
        <v>1.0993120827724701</v>
      </c>
      <c r="AW93" s="21">
        <v>7.4904673850096302</v>
      </c>
      <c r="AX93" s="21">
        <v>5.2403667271487304</v>
      </c>
      <c r="AY93" s="21">
        <v>1.1235385454656499</v>
      </c>
      <c r="AZ93" s="21">
        <v>1.20758335158062</v>
      </c>
      <c r="BA93" s="21">
        <v>16.087324955666901</v>
      </c>
      <c r="BB93" s="21">
        <v>7.7609376847501497E-3</v>
      </c>
      <c r="BC93" s="21">
        <v>84.965211816580705</v>
      </c>
      <c r="BD93" s="21">
        <v>45.306597307572297</v>
      </c>
      <c r="BE93" s="21">
        <v>82.222524181096105</v>
      </c>
      <c r="BF93" s="21">
        <v>10.5178110789515</v>
      </c>
      <c r="BG93" s="21">
        <v>5.5917314957189799</v>
      </c>
      <c r="BH93" s="21">
        <v>2.7176627015833699</v>
      </c>
      <c r="BI93" s="21">
        <v>36.754189694488602</v>
      </c>
      <c r="BJ93" s="21">
        <v>29.8468092402777</v>
      </c>
      <c r="BK93" s="21">
        <v>0.14950142495115101</v>
      </c>
      <c r="BL93" s="21">
        <v>0.79886306332755896</v>
      </c>
      <c r="BM93" s="21">
        <v>22.756452373715899</v>
      </c>
      <c r="BN93" s="21">
        <v>1.9445498252269799</v>
      </c>
      <c r="BO93" s="21">
        <v>0.63245850396964798</v>
      </c>
      <c r="BP93" s="21">
        <v>0.79096640807797303</v>
      </c>
      <c r="BQ93" s="21">
        <v>0.79017634720959795</v>
      </c>
      <c r="BR93" s="21">
        <v>0.377615520049363</v>
      </c>
      <c r="BS93" s="21">
        <v>8.1015567032166794E-2</v>
      </c>
      <c r="BT93" s="21">
        <v>1.8193059070750499</v>
      </c>
      <c r="BU93" s="21">
        <v>1.5310935962335599</v>
      </c>
      <c r="BV93" s="21">
        <v>0.15659288756477899</v>
      </c>
      <c r="BW93" s="21">
        <v>0.159885053000794</v>
      </c>
      <c r="BX93" s="21">
        <v>8.3949526433445598</v>
      </c>
      <c r="BY93" s="21">
        <v>0.77243045802653199</v>
      </c>
      <c r="BZ93" s="21">
        <v>2.5940070323827</v>
      </c>
      <c r="CA93" s="21">
        <v>0</v>
      </c>
      <c r="CB93" s="21">
        <v>0.43190995418572198</v>
      </c>
      <c r="CC93" s="21">
        <v>1.36063251578487</v>
      </c>
      <c r="CD93" s="21">
        <v>0.47235657229903599</v>
      </c>
      <c r="CE93" s="21">
        <v>1.0653460644691599</v>
      </c>
      <c r="CF93" s="21">
        <v>1.32594199484275</v>
      </c>
      <c r="CG93" s="21">
        <v>0.63853630895732705</v>
      </c>
      <c r="CH93" s="21">
        <v>0.13245599458735399</v>
      </c>
      <c r="CI93" s="21">
        <v>0.24220434851349601</v>
      </c>
      <c r="CJ93" s="21">
        <v>0.428343977981401</v>
      </c>
      <c r="CK93" s="21">
        <v>23.285523714597499</v>
      </c>
      <c r="CL93" s="21">
        <v>0.82542156484484797</v>
      </c>
      <c r="CM93" s="21">
        <v>8.3475234477720299</v>
      </c>
      <c r="CN93" s="21">
        <v>7.9133953802948298E-2</v>
      </c>
      <c r="CO93" s="21">
        <v>1.10221735971892</v>
      </c>
      <c r="CP93" s="21">
        <v>0.647103347378299</v>
      </c>
      <c r="CQ93" s="21">
        <v>5.4293528310413803</v>
      </c>
      <c r="CR93" s="21">
        <v>36.708000555213303</v>
      </c>
      <c r="CS93" s="21">
        <v>29.833020867013499</v>
      </c>
      <c r="CT93" s="21">
        <v>0.83343475692061297</v>
      </c>
      <c r="CU93" s="21">
        <v>0</v>
      </c>
      <c r="CV93" s="21">
        <v>0.339396618064841</v>
      </c>
      <c r="CW93" s="21">
        <v>0.67640399968572995</v>
      </c>
      <c r="CX93" s="21">
        <v>0.415418896288134</v>
      </c>
      <c r="CY93" s="21">
        <v>1.5313814899007301</v>
      </c>
      <c r="CZ93" s="21">
        <v>0.61888867976149697</v>
      </c>
      <c r="DA93" s="21">
        <v>0.31468499441091002</v>
      </c>
      <c r="DB93" s="21">
        <v>3.9426630786720498</v>
      </c>
      <c r="DC93" s="21">
        <v>0</v>
      </c>
      <c r="DD93" s="22">
        <v>691.26311023501705</v>
      </c>
      <c r="DE93" s="21">
        <v>258.04263526810701</v>
      </c>
      <c r="DF93" s="21">
        <v>0</v>
      </c>
      <c r="DG93" s="21">
        <v>13.015372890092101</v>
      </c>
      <c r="DH93" s="21">
        <v>0</v>
      </c>
      <c r="DI93" s="21">
        <v>0</v>
      </c>
      <c r="DJ93" s="22">
        <v>271.05800815819902</v>
      </c>
      <c r="DK93" s="21">
        <v>1.95746309124378</v>
      </c>
      <c r="DL93" s="21">
        <v>4.6901849588572901E-2</v>
      </c>
      <c r="DM93" s="21">
        <v>-1.2419224370888E-2</v>
      </c>
      <c r="DN93" s="22">
        <v>1.99194571646146</v>
      </c>
      <c r="DO93" s="21">
        <v>155.188215778905</v>
      </c>
      <c r="DP93" s="21">
        <v>194.96531497687701</v>
      </c>
      <c r="DQ93" s="22">
        <v>350.15353075578298</v>
      </c>
      <c r="DR93" s="22">
        <v>623.20348463044297</v>
      </c>
      <c r="DS93" s="22">
        <v>1314.4665948654599</v>
      </c>
    </row>
    <row r="94" spans="1:123" ht="11.25">
      <c r="A94" s="24">
        <v>2009</v>
      </c>
      <c r="B94" s="24" t="s">
        <v>78</v>
      </c>
      <c r="C94" s="23" t="s">
        <v>77</v>
      </c>
      <c r="D94" s="21">
        <v>0.54648559050032497</v>
      </c>
      <c r="E94" s="21">
        <v>2.0348858923253799</v>
      </c>
      <c r="F94" s="21">
        <v>1.5905756557910999E-3</v>
      </c>
      <c r="G94" s="21">
        <v>2.1517205021179202</v>
      </c>
      <c r="H94" s="21">
        <v>4.8412208288399998E-4</v>
      </c>
      <c r="I94" s="21">
        <v>5.39240439724751E-3</v>
      </c>
      <c r="J94" s="21">
        <v>0</v>
      </c>
      <c r="K94" s="21">
        <v>7.6743136730923603E-2</v>
      </c>
      <c r="L94" s="21">
        <v>17.0731665763218</v>
      </c>
      <c r="M94" s="21">
        <v>10.2343387753505</v>
      </c>
      <c r="N94" s="21">
        <v>7.2649743545216801</v>
      </c>
      <c r="O94" s="21">
        <v>1.1410373777591201</v>
      </c>
      <c r="P94" s="21">
        <v>6.7025082412282402E-2</v>
      </c>
      <c r="Q94" s="21">
        <v>5.36759599993953</v>
      </c>
      <c r="R94" s="21">
        <v>2.0217746415762301</v>
      </c>
      <c r="S94" s="21">
        <v>0.14310289274278201</v>
      </c>
      <c r="T94" s="21">
        <v>2.4239311993831998</v>
      </c>
      <c r="U94" s="21">
        <v>8.1960586115438105E-2</v>
      </c>
      <c r="V94" s="21">
        <v>0.43515594628445198</v>
      </c>
      <c r="W94" s="21">
        <v>0</v>
      </c>
      <c r="X94" s="21">
        <v>0.43152856754565599</v>
      </c>
      <c r="Y94" s="21">
        <v>0.26760721088609202</v>
      </c>
      <c r="Z94" s="21">
        <v>7.5852858128360101E-3</v>
      </c>
      <c r="AA94" s="21">
        <v>0.45542561053889802</v>
      </c>
      <c r="AB94" s="21">
        <v>1.02982159485889</v>
      </c>
      <c r="AC94" s="21">
        <v>0.48163152439454698</v>
      </c>
      <c r="AD94" s="21">
        <v>0.53551503048434301</v>
      </c>
      <c r="AE94" s="21">
        <v>4.2871896449736699E-2</v>
      </c>
      <c r="AF94" s="21">
        <v>0.10840678284541801</v>
      </c>
      <c r="AG94" s="21">
        <v>0.13837030055480801</v>
      </c>
      <c r="AH94" s="21">
        <v>0.108535855030525</v>
      </c>
      <c r="AI94" s="21">
        <v>1.7516484315673999</v>
      </c>
      <c r="AJ94" s="21">
        <v>0.551785416047475</v>
      </c>
      <c r="AK94" s="21">
        <v>0.29000886745791599</v>
      </c>
      <c r="AL94" s="21">
        <v>0.283354593615953</v>
      </c>
      <c r="AM94" s="21">
        <v>5.4439889215191301E-2</v>
      </c>
      <c r="AN94" s="21">
        <v>1.6748642327067999E-2</v>
      </c>
      <c r="AO94" s="21">
        <v>5.7213921401204404</v>
      </c>
      <c r="AP94" s="21">
        <v>14.2314889948396</v>
      </c>
      <c r="AQ94" s="21">
        <v>0.79561266725758895</v>
      </c>
      <c r="AR94" s="21">
        <v>4.2649809968894701</v>
      </c>
      <c r="AS94" s="21">
        <v>0.29059342547934403</v>
      </c>
      <c r="AT94" s="21">
        <v>4.6206945168204197</v>
      </c>
      <c r="AU94" s="21">
        <v>0.56018068694399603</v>
      </c>
      <c r="AV94" s="21">
        <v>0.53494681776660702</v>
      </c>
      <c r="AW94" s="21">
        <v>91.337012116383505</v>
      </c>
      <c r="AX94" s="21">
        <v>11.784457173316101</v>
      </c>
      <c r="AY94" s="21">
        <v>2.7651850573748198</v>
      </c>
      <c r="AZ94" s="21">
        <v>6.5978559307255402</v>
      </c>
      <c r="BA94" s="21">
        <v>4.4114877972295901</v>
      </c>
      <c r="BB94" s="21">
        <v>2.72066623950293E-2</v>
      </c>
      <c r="BC94" s="21">
        <v>19.126764638333999</v>
      </c>
      <c r="BD94" s="21">
        <v>13.648806031764099</v>
      </c>
      <c r="BE94" s="21">
        <v>17.2612157236013</v>
      </c>
      <c r="BF94" s="21">
        <v>1.6168726812907299</v>
      </c>
      <c r="BG94" s="21">
        <v>41.8669542238639</v>
      </c>
      <c r="BH94" s="21">
        <v>35.170211741529201</v>
      </c>
      <c r="BI94" s="21">
        <v>1.9657872047170299</v>
      </c>
      <c r="BJ94" s="21">
        <v>17.354903813299899</v>
      </c>
      <c r="BK94" s="21">
        <v>1.90622733860375</v>
      </c>
      <c r="BL94" s="21">
        <v>3.31105959656733</v>
      </c>
      <c r="BM94" s="21">
        <v>21.633270921453601</v>
      </c>
      <c r="BN94" s="21">
        <v>4.1568562079878504</v>
      </c>
      <c r="BO94" s="21">
        <v>13.2116332858643</v>
      </c>
      <c r="BP94" s="21">
        <v>14.598654765621101</v>
      </c>
      <c r="BQ94" s="21">
        <v>10.9734047278174</v>
      </c>
      <c r="BR94" s="21">
        <v>2.9549625662641699</v>
      </c>
      <c r="BS94" s="21">
        <v>1.0213038399516701</v>
      </c>
      <c r="BT94" s="21">
        <v>9.0890742136815295</v>
      </c>
      <c r="BU94" s="21">
        <v>34.336472017299002</v>
      </c>
      <c r="BV94" s="21">
        <v>2.3949739590274599</v>
      </c>
      <c r="BW94" s="21">
        <v>38.9967656474413</v>
      </c>
      <c r="BX94" s="21">
        <v>52.982326809446398</v>
      </c>
      <c r="BY94" s="21">
        <v>5.0025779463133802</v>
      </c>
      <c r="BZ94" s="21">
        <v>6.6006642990693001</v>
      </c>
      <c r="CA94" s="21">
        <v>0</v>
      </c>
      <c r="CB94" s="21">
        <v>6.1011721355762498</v>
      </c>
      <c r="CC94" s="21">
        <v>7.5024943774698203</v>
      </c>
      <c r="CD94" s="21">
        <v>1.82096084754177</v>
      </c>
      <c r="CE94" s="21">
        <v>36.163166734641102</v>
      </c>
      <c r="CF94" s="21">
        <v>59.877301822721897</v>
      </c>
      <c r="CG94" s="21">
        <v>20.265225651916701</v>
      </c>
      <c r="CH94" s="21">
        <v>0.74904552475421304</v>
      </c>
      <c r="CI94" s="21">
        <v>2.21087165213669</v>
      </c>
      <c r="CJ94" s="21">
        <v>1.09183584101102</v>
      </c>
      <c r="CK94" s="21">
        <v>10.211906534894799</v>
      </c>
      <c r="CL94" s="21">
        <v>124.738597763914</v>
      </c>
      <c r="CM94" s="21">
        <v>8.8232680928081493</v>
      </c>
      <c r="CN94" s="21">
        <v>0.97374475350734502</v>
      </c>
      <c r="CO94" s="21">
        <v>12.1090359640102</v>
      </c>
      <c r="CP94" s="21">
        <v>36.617568621359403</v>
      </c>
      <c r="CQ94" s="21">
        <v>51.400123923780697</v>
      </c>
      <c r="CR94" s="21">
        <v>31.193038038352199</v>
      </c>
      <c r="CS94" s="21">
        <v>92.716248186111997</v>
      </c>
      <c r="CT94" s="21">
        <v>8.9040081470639496</v>
      </c>
      <c r="CU94" s="21">
        <v>6.7315899935407604</v>
      </c>
      <c r="CV94" s="21">
        <v>3.3704265867346499</v>
      </c>
      <c r="CW94" s="21">
        <v>3.1478456920092102</v>
      </c>
      <c r="CX94" s="21">
        <v>1.59862693684232</v>
      </c>
      <c r="CY94" s="21">
        <v>65.755659233620307</v>
      </c>
      <c r="CZ94" s="21">
        <v>2.6875706565235302</v>
      </c>
      <c r="DA94" s="21">
        <v>3.2991724750868299</v>
      </c>
      <c r="DB94" s="21">
        <v>11.880000970469601</v>
      </c>
      <c r="DC94" s="21">
        <v>0</v>
      </c>
      <c r="DD94" s="22">
        <v>1188.6919974985999</v>
      </c>
      <c r="DE94" s="21">
        <v>10.863192852362801</v>
      </c>
      <c r="DF94" s="21">
        <v>2.57975897500727</v>
      </c>
      <c r="DG94" s="21">
        <v>4.2847369353417299E-2</v>
      </c>
      <c r="DH94" s="21">
        <v>1.0002356661457601</v>
      </c>
      <c r="DI94" s="21">
        <v>5.2663685485901999</v>
      </c>
      <c r="DJ94" s="22">
        <v>19.7524034114595</v>
      </c>
      <c r="DK94" s="21">
        <v>16.751851388946999</v>
      </c>
      <c r="DL94" s="21">
        <v>0</v>
      </c>
      <c r="DM94" s="21">
        <v>1.2262872380907599</v>
      </c>
      <c r="DN94" s="22">
        <v>17.978138627037801</v>
      </c>
      <c r="DO94" s="21">
        <v>467.93341947628301</v>
      </c>
      <c r="DP94" s="21">
        <v>191.48840407618599</v>
      </c>
      <c r="DQ94" s="22">
        <v>659.42182355246803</v>
      </c>
      <c r="DR94" s="22">
        <v>697.15236559096604</v>
      </c>
      <c r="DS94" s="22">
        <v>1885.8443630895699</v>
      </c>
    </row>
    <row r="95" spans="1:123" ht="11.25">
      <c r="A95" s="24">
        <v>2009</v>
      </c>
      <c r="B95" s="24" t="s">
        <v>76</v>
      </c>
      <c r="C95" s="23" t="s">
        <v>75</v>
      </c>
      <c r="D95" s="21">
        <v>2.35004908254146E-2</v>
      </c>
      <c r="E95" s="21">
        <v>1.47077326843177E-5</v>
      </c>
      <c r="F95" s="21">
        <v>4.9310273854061698E-2</v>
      </c>
      <c r="G95" s="21">
        <v>0</v>
      </c>
      <c r="H95" s="21">
        <v>0</v>
      </c>
      <c r="I95" s="21">
        <v>2.3301839059419498E-2</v>
      </c>
      <c r="J95" s="21">
        <v>0</v>
      </c>
      <c r="K95" s="21">
        <v>5.5856251315359401E-2</v>
      </c>
      <c r="L95" s="21">
        <v>2.0694525400275801</v>
      </c>
      <c r="M95" s="21">
        <v>0.14466289860266099</v>
      </c>
      <c r="N95" s="21">
        <v>0.145640871381015</v>
      </c>
      <c r="O95" s="21">
        <v>0.10063444929965901</v>
      </c>
      <c r="P95" s="21">
        <v>2.2279533560081399E-2</v>
      </c>
      <c r="Q95" s="21">
        <v>0.33782901146426603</v>
      </c>
      <c r="R95" s="21">
        <v>7.51263203421004E-2</v>
      </c>
      <c r="S95" s="21">
        <v>8.5863403025596197E-2</v>
      </c>
      <c r="T95" s="21">
        <v>0.94647305087212497</v>
      </c>
      <c r="U95" s="21">
        <v>3.0928003254148798E-2</v>
      </c>
      <c r="V95" s="21">
        <v>0.104868462579791</v>
      </c>
      <c r="W95" s="21">
        <v>0</v>
      </c>
      <c r="X95" s="21">
        <v>9.5251497573568697E-2</v>
      </c>
      <c r="Y95" s="21">
        <v>8.1330122025891793E-2</v>
      </c>
      <c r="Z95" s="21">
        <v>3.51264120382438E-2</v>
      </c>
      <c r="AA95" s="21">
        <v>0.314831021319879</v>
      </c>
      <c r="AB95" s="21">
        <v>0.23058954001631701</v>
      </c>
      <c r="AC95" s="21">
        <v>7.2809104032756006E-2</v>
      </c>
      <c r="AD95" s="21">
        <v>0.101019049816055</v>
      </c>
      <c r="AE95" s="21">
        <v>2.5331418343336701E-2</v>
      </c>
      <c r="AF95" s="21">
        <v>4.4871977959064398E-2</v>
      </c>
      <c r="AG95" s="21">
        <v>0.17502122942953299</v>
      </c>
      <c r="AH95" s="21">
        <v>6.5238838730603099E-2</v>
      </c>
      <c r="AI95" s="21">
        <v>0.43819438194320898</v>
      </c>
      <c r="AJ95" s="21">
        <v>7.4861029396202497E-2</v>
      </c>
      <c r="AK95" s="21">
        <v>7.5840613448465696E-2</v>
      </c>
      <c r="AL95" s="21">
        <v>0.116441333057997</v>
      </c>
      <c r="AM95" s="21">
        <v>1.6914754243731501E-2</v>
      </c>
      <c r="AN95" s="21">
        <v>3.35576806761971E-3</v>
      </c>
      <c r="AO95" s="21">
        <v>0.16041440365578699</v>
      </c>
      <c r="AP95" s="21">
        <v>0.88825548119840403</v>
      </c>
      <c r="AQ95" s="21">
        <v>0.17095976325023399</v>
      </c>
      <c r="AR95" s="21">
        <v>1.20559194289988</v>
      </c>
      <c r="AS95" s="21">
        <v>8.9771608721371396E-2</v>
      </c>
      <c r="AT95" s="21">
        <v>1.0981874485577201</v>
      </c>
      <c r="AU95" s="21">
        <v>0.18129146805031501</v>
      </c>
      <c r="AV95" s="21">
        <v>0.27117493372289098</v>
      </c>
      <c r="AW95" s="21">
        <v>1.07429467064619</v>
      </c>
      <c r="AX95" s="21">
        <v>3.05720902738619</v>
      </c>
      <c r="AY95" s="21">
        <v>0.21178106953947301</v>
      </c>
      <c r="AZ95" s="21">
        <v>0.211529040683099</v>
      </c>
      <c r="BA95" s="21">
        <v>0.114982150902988</v>
      </c>
      <c r="BB95" s="21">
        <v>8.9179722580972902E-5</v>
      </c>
      <c r="BC95" s="21">
        <v>1.44500912637692</v>
      </c>
      <c r="BD95" s="21">
        <v>0.78910787208966904</v>
      </c>
      <c r="BE95" s="21">
        <v>0.95219247416875596</v>
      </c>
      <c r="BF95" s="21">
        <v>6.3038357266901901</v>
      </c>
      <c r="BG95" s="21">
        <v>4.1647214471925</v>
      </c>
      <c r="BH95" s="21">
        <v>12.1900402424889</v>
      </c>
      <c r="BI95" s="21">
        <v>0.54134653720214698</v>
      </c>
      <c r="BJ95" s="21">
        <v>18.206283399133898</v>
      </c>
      <c r="BK95" s="21">
        <v>8.2866715814450291</v>
      </c>
      <c r="BL95" s="21">
        <v>12.229705962426801</v>
      </c>
      <c r="BM95" s="21">
        <v>6.7877877760280398</v>
      </c>
      <c r="BN95" s="21">
        <v>1.32083290620264</v>
      </c>
      <c r="BO95" s="21">
        <v>5.0644610530908896</v>
      </c>
      <c r="BP95" s="21">
        <v>7.0964174065321899</v>
      </c>
      <c r="BQ95" s="21">
        <v>4.7932724882916597E-2</v>
      </c>
      <c r="BR95" s="21">
        <v>0.26643279586122898</v>
      </c>
      <c r="BS95" s="21">
        <v>0.100156131953459</v>
      </c>
      <c r="BT95" s="21">
        <v>3.5452966009198601</v>
      </c>
      <c r="BU95" s="21">
        <v>0.35322715204945199</v>
      </c>
      <c r="BV95" s="21">
        <v>5.1955990483742998E-2</v>
      </c>
      <c r="BW95" s="21">
        <v>7.6570263776986298</v>
      </c>
      <c r="BX95" s="21">
        <v>10.926688911529499</v>
      </c>
      <c r="BY95" s="21">
        <v>2.05268355270699</v>
      </c>
      <c r="BZ95" s="21">
        <v>0.99644545700110998</v>
      </c>
      <c r="CA95" s="21">
        <v>0</v>
      </c>
      <c r="CB95" s="21">
        <v>0.58265284351741198</v>
      </c>
      <c r="CC95" s="21">
        <v>0.30344859968804699</v>
      </c>
      <c r="CD95" s="21">
        <v>0.62776896385015302</v>
      </c>
      <c r="CE95" s="21">
        <v>3.0470021136680399</v>
      </c>
      <c r="CF95" s="21">
        <v>7.1726335475926799</v>
      </c>
      <c r="CG95" s="21">
        <v>0.61939504215200902</v>
      </c>
      <c r="CH95" s="21">
        <v>0.22348719471612499</v>
      </c>
      <c r="CI95" s="21">
        <v>0.50545207937231296</v>
      </c>
      <c r="CJ95" s="21">
        <v>5.9534109316061602E-2</v>
      </c>
      <c r="CK95" s="21">
        <v>2.3504931467467398</v>
      </c>
      <c r="CL95" s="21">
        <v>2.5705498945930998</v>
      </c>
      <c r="CM95" s="21">
        <v>152.41864742726099</v>
      </c>
      <c r="CN95" s="21">
        <v>6.54669556075613E-2</v>
      </c>
      <c r="CO95" s="21">
        <v>0.33343955597307501</v>
      </c>
      <c r="CP95" s="21">
        <v>0.79533084520992803</v>
      </c>
      <c r="CQ95" s="21">
        <v>6.44921633041813</v>
      </c>
      <c r="CR95" s="21">
        <v>1.7818498414475801</v>
      </c>
      <c r="CS95" s="21">
        <v>2.1116980283641298</v>
      </c>
      <c r="CT95" s="21">
        <v>0.28122512835645203</v>
      </c>
      <c r="CU95" s="21">
        <v>5.7113566779429898E-3</v>
      </c>
      <c r="CV95" s="21">
        <v>0.341337162294927</v>
      </c>
      <c r="CW95" s="21">
        <v>0.31686706688028199</v>
      </c>
      <c r="CX95" s="21">
        <v>1.2229363731451799</v>
      </c>
      <c r="CY95" s="21">
        <v>0.26026801964577601</v>
      </c>
      <c r="CZ95" s="21">
        <v>0.68092127843918104</v>
      </c>
      <c r="DA95" s="21">
        <v>4.4406817721741598E-2</v>
      </c>
      <c r="DB95" s="21">
        <v>0.59800270060124106</v>
      </c>
      <c r="DC95" s="21">
        <v>0</v>
      </c>
      <c r="DD95" s="22">
        <v>312.06430401698799</v>
      </c>
      <c r="DE95" s="21">
        <v>80.231789560303099</v>
      </c>
      <c r="DF95" s="21">
        <v>0</v>
      </c>
      <c r="DG95" s="21">
        <v>7.5907637497485299</v>
      </c>
      <c r="DH95" s="21">
        <v>0</v>
      </c>
      <c r="DI95" s="21">
        <v>0</v>
      </c>
      <c r="DJ95" s="22">
        <v>87.822553310051603</v>
      </c>
      <c r="DK95" s="21">
        <v>2.9610580209919601</v>
      </c>
      <c r="DL95" s="21">
        <v>5.64461849685652E-3</v>
      </c>
      <c r="DM95" s="21">
        <v>-0.18967896335148399</v>
      </c>
      <c r="DN95" s="22">
        <v>2.7770236761373401</v>
      </c>
      <c r="DO95" s="21">
        <v>666.38488900899404</v>
      </c>
      <c r="DP95" s="21">
        <v>82.492957170743395</v>
      </c>
      <c r="DQ95" s="22">
        <v>748.87784617973796</v>
      </c>
      <c r="DR95" s="22">
        <v>839.47742316592701</v>
      </c>
      <c r="DS95" s="22">
        <v>1151.5417271829101</v>
      </c>
    </row>
    <row r="96" spans="1:123" ht="15.95" customHeight="1">
      <c r="A96" s="30">
        <v>2009</v>
      </c>
      <c r="B96" s="30" t="s">
        <v>74</v>
      </c>
      <c r="C96" s="29" t="s">
        <v>73</v>
      </c>
      <c r="D96" s="27">
        <v>1.8950694102649601E-2</v>
      </c>
      <c r="E96" s="27">
        <v>5.2056822199807299E-5</v>
      </c>
      <c r="F96" s="27">
        <v>2.6467186131491703E-4</v>
      </c>
      <c r="G96" s="27">
        <v>0</v>
      </c>
      <c r="H96" s="27">
        <v>0</v>
      </c>
      <c r="I96" s="27">
        <v>1.3480514795977099E-3</v>
      </c>
      <c r="J96" s="27">
        <v>0</v>
      </c>
      <c r="K96" s="27">
        <v>7.4802929412640399E-4</v>
      </c>
      <c r="L96" s="27">
        <v>7.1767836099376398E-2</v>
      </c>
      <c r="M96" s="27">
        <v>1.53138136258013E-3</v>
      </c>
      <c r="N96" s="27">
        <v>1.36045607259259E-3</v>
      </c>
      <c r="O96" s="27">
        <v>4.47992042848102E-4</v>
      </c>
      <c r="P96" s="27">
        <v>1.14884092451423E-4</v>
      </c>
      <c r="Q96" s="27">
        <v>1.73185720581411E-3</v>
      </c>
      <c r="R96" s="27">
        <v>2.3689724063937498E-3</v>
      </c>
      <c r="S96" s="27">
        <v>3.9507015940071401E-4</v>
      </c>
      <c r="T96" s="27">
        <v>2.5564657769060101E-2</v>
      </c>
      <c r="U96" s="27">
        <v>1.0064532348932299E-3</v>
      </c>
      <c r="V96" s="27">
        <v>1.55024755627304E-3</v>
      </c>
      <c r="W96" s="27">
        <v>0</v>
      </c>
      <c r="X96" s="27">
        <v>1.2755181228330801E-3</v>
      </c>
      <c r="Y96" s="27">
        <v>1.15691365505805E-3</v>
      </c>
      <c r="Z96" s="27">
        <v>4.5897556784400497E-4</v>
      </c>
      <c r="AA96" s="27">
        <v>2.29547950639867E-3</v>
      </c>
      <c r="AB96" s="27">
        <v>1.9871437857080601E-3</v>
      </c>
      <c r="AC96" s="27">
        <v>1.5296823878071201E-3</v>
      </c>
      <c r="AD96" s="27">
        <v>4.4719660856146898E-3</v>
      </c>
      <c r="AE96" s="27">
        <v>1.95372729572719E-4</v>
      </c>
      <c r="AF96" s="27">
        <v>8.3008000164898202E-4</v>
      </c>
      <c r="AG96" s="27">
        <v>4.5645863375266198E-4</v>
      </c>
      <c r="AH96" s="27">
        <v>3.0044278092670199E-4</v>
      </c>
      <c r="AI96" s="27">
        <v>3.9466689840186196E-3</v>
      </c>
      <c r="AJ96" s="27">
        <v>1.5523824131260899E-3</v>
      </c>
      <c r="AK96" s="27">
        <v>1.5648720673201401E-3</v>
      </c>
      <c r="AL96" s="27">
        <v>7.7166167275728498E-4</v>
      </c>
      <c r="AM96" s="27">
        <v>2.3285112595973099E-4</v>
      </c>
      <c r="AN96" s="27">
        <v>7.2453176477491602E-5</v>
      </c>
      <c r="AO96" s="27">
        <v>9.8817952686022104E-3</v>
      </c>
      <c r="AP96" s="27">
        <v>7.6448110711567303E-3</v>
      </c>
      <c r="AQ96" s="27">
        <v>1.9782772345310301E-3</v>
      </c>
      <c r="AR96" s="27">
        <v>6.3121462361950698E-3</v>
      </c>
      <c r="AS96" s="27">
        <v>9.0260119614427199E-4</v>
      </c>
      <c r="AT96" s="27">
        <v>1.6661918742589599E-2</v>
      </c>
      <c r="AU96" s="27">
        <v>1.5574204437953201E-3</v>
      </c>
      <c r="AV96" s="27">
        <v>2.6185628729780302E-3</v>
      </c>
      <c r="AW96" s="27">
        <v>7.1741372966543501E-3</v>
      </c>
      <c r="AX96" s="27">
        <v>1.5033162171902001E-2</v>
      </c>
      <c r="AY96" s="27">
        <v>1.8708121868900899E-3</v>
      </c>
      <c r="AZ96" s="27">
        <v>0.66435652728974903</v>
      </c>
      <c r="BA96" s="27">
        <v>4.4748042510706698</v>
      </c>
      <c r="BB96" s="27">
        <v>1.1778400771956899E-5</v>
      </c>
      <c r="BC96" s="27">
        <v>40.2907722095282</v>
      </c>
      <c r="BD96" s="27">
        <v>0.79857052626779701</v>
      </c>
      <c r="BE96" s="27">
        <v>3.63552325620181</v>
      </c>
      <c r="BF96" s="27">
        <v>1.2016208299512601</v>
      </c>
      <c r="BG96" s="27">
        <v>7.4951059042560004</v>
      </c>
      <c r="BH96" s="27">
        <v>3.2883666525319</v>
      </c>
      <c r="BI96" s="27">
        <v>0.25636232013960097</v>
      </c>
      <c r="BJ96" s="27">
        <v>1.4598082820376399</v>
      </c>
      <c r="BK96" s="27">
        <v>0.25442622745765903</v>
      </c>
      <c r="BL96" s="27">
        <v>0.414625256327676</v>
      </c>
      <c r="BM96" s="27">
        <v>1.62849269022621</v>
      </c>
      <c r="BN96" s="27">
        <v>0.95065780773008202</v>
      </c>
      <c r="BO96" s="27">
        <v>1.5245069956311099</v>
      </c>
      <c r="BP96" s="27">
        <v>1.1786238553077499</v>
      </c>
      <c r="BQ96" s="27">
        <v>3.0284272661520398E-2</v>
      </c>
      <c r="BR96" s="27">
        <v>0.63270342470664598</v>
      </c>
      <c r="BS96" s="27">
        <v>0.12892209117525999</v>
      </c>
      <c r="BT96" s="27">
        <v>0.97814946418750603</v>
      </c>
      <c r="BU96" s="27">
        <v>4.7541283304729598</v>
      </c>
      <c r="BV96" s="27">
        <v>0.30274357327451001</v>
      </c>
      <c r="BW96" s="27">
        <v>19.403474472431999</v>
      </c>
      <c r="BX96" s="27">
        <v>3.7232655738833502</v>
      </c>
      <c r="BY96" s="27">
        <v>0.58307472899838397</v>
      </c>
      <c r="BZ96" s="27">
        <v>2.90198590065842E-2</v>
      </c>
      <c r="CA96" s="27">
        <v>0</v>
      </c>
      <c r="CB96" s="27">
        <v>0.21665579781991201</v>
      </c>
      <c r="CC96" s="27">
        <v>0.52860484864678203</v>
      </c>
      <c r="CD96" s="27">
        <v>0.23028019210033801</v>
      </c>
      <c r="CE96" s="27">
        <v>4.5100956067551101E-2</v>
      </c>
      <c r="CF96" s="27">
        <v>7.1209320424039504E-2</v>
      </c>
      <c r="CG96" s="27">
        <v>1.8701105237667199</v>
      </c>
      <c r="CH96" s="27">
        <v>6.17510637607696E-3</v>
      </c>
      <c r="CI96" s="27">
        <v>11.122909732631401</v>
      </c>
      <c r="CJ96" s="27">
        <v>9.9444627463010096E-2</v>
      </c>
      <c r="CK96" s="27">
        <v>1.28435456828626</v>
      </c>
      <c r="CL96" s="27">
        <v>2.8149723503849401E-2</v>
      </c>
      <c r="CM96" s="27">
        <v>3.7538123362668001</v>
      </c>
      <c r="CN96" s="27">
        <v>4.7509151416501201</v>
      </c>
      <c r="CO96" s="27">
        <v>2.92707816066866</v>
      </c>
      <c r="CP96" s="27">
        <v>1.7083627338808499E-2</v>
      </c>
      <c r="CQ96" s="27">
        <v>17.2779304755128</v>
      </c>
      <c r="CR96" s="27">
        <v>10.6904537203609</v>
      </c>
      <c r="CS96" s="27">
        <v>7.1495078073195497</v>
      </c>
      <c r="CT96" s="27">
        <v>1.3842436729034</v>
      </c>
      <c r="CU96" s="27">
        <v>0.82162709376426402</v>
      </c>
      <c r="CV96" s="27">
        <v>1.2273427637534899</v>
      </c>
      <c r="CW96" s="27">
        <v>1.5582843271600799</v>
      </c>
      <c r="CX96" s="27">
        <v>1.10606646083128</v>
      </c>
      <c r="CY96" s="27">
        <v>3.7825412805473699</v>
      </c>
      <c r="CZ96" s="27">
        <v>0.81630434750204095</v>
      </c>
      <c r="DA96" s="27">
        <v>0.422421511172065</v>
      </c>
      <c r="DB96" s="27">
        <v>0.77462682226386304</v>
      </c>
      <c r="DC96" s="27">
        <v>0</v>
      </c>
      <c r="DD96" s="28">
        <v>174.269573986236</v>
      </c>
      <c r="DE96" s="27">
        <v>2.5286303176951699</v>
      </c>
      <c r="DF96" s="27">
        <v>0.11649635754955499</v>
      </c>
      <c r="DG96" s="27">
        <v>5.5929275162574102E-3</v>
      </c>
      <c r="DH96" s="27">
        <v>4.53153012295439E-2</v>
      </c>
      <c r="DI96" s="27">
        <v>0.23714361832655401</v>
      </c>
      <c r="DJ96" s="28">
        <v>2.9331785223170801</v>
      </c>
      <c r="DK96" s="27">
        <v>0.72864475921875105</v>
      </c>
      <c r="DL96" s="27">
        <v>0</v>
      </c>
      <c r="DM96" s="27">
        <v>0.117772441641068</v>
      </c>
      <c r="DN96" s="28">
        <v>0.84641720085981997</v>
      </c>
      <c r="DO96" s="27">
        <v>64.926344072314095</v>
      </c>
      <c r="DP96" s="27">
        <v>7.5738416815854803</v>
      </c>
      <c r="DQ96" s="28">
        <v>72.500185753899601</v>
      </c>
      <c r="DR96" s="28">
        <v>76.279781477076497</v>
      </c>
      <c r="DS96" s="28">
        <v>250.549355463312</v>
      </c>
    </row>
    <row r="97" spans="1:123" ht="11.25">
      <c r="A97" s="24">
        <v>2009</v>
      </c>
      <c r="B97" s="24" t="s">
        <v>72</v>
      </c>
      <c r="C97" s="23" t="s">
        <v>71</v>
      </c>
      <c r="D97" s="21">
        <v>0.15479341382944201</v>
      </c>
      <c r="E97" s="21">
        <v>4.88243680107162E-3</v>
      </c>
      <c r="F97" s="21">
        <v>7.3328487994191701E-3</v>
      </c>
      <c r="G97" s="21">
        <v>4.82704265907843E-3</v>
      </c>
      <c r="H97" s="21">
        <v>5.3293870580811802E-3</v>
      </c>
      <c r="I97" s="21">
        <v>2.0067992798940001E-2</v>
      </c>
      <c r="J97" s="21">
        <v>0</v>
      </c>
      <c r="K97" s="21">
        <v>1.28161282059537E-2</v>
      </c>
      <c r="L97" s="21">
        <v>8.8362813528017501</v>
      </c>
      <c r="M97" s="21">
        <v>5.0498617584444801E-2</v>
      </c>
      <c r="N97" s="21">
        <v>5.0450933948831198E-2</v>
      </c>
      <c r="O97" s="21">
        <v>1.7276355112716298E-2</v>
      </c>
      <c r="P97" s="21">
        <v>2.2287326149447498E-3</v>
      </c>
      <c r="Q97" s="21">
        <v>3.2926003568564399E-2</v>
      </c>
      <c r="R97" s="21">
        <v>2.1794734754170798E-2</v>
      </c>
      <c r="S97" s="21">
        <v>5.27195424508779E-3</v>
      </c>
      <c r="T97" s="21">
        <v>8.3833503222790409</v>
      </c>
      <c r="U97" s="21">
        <v>0.14233184955413</v>
      </c>
      <c r="V97" s="21">
        <v>0.33572103666426201</v>
      </c>
      <c r="W97" s="21">
        <v>0</v>
      </c>
      <c r="X97" s="21">
        <v>0.25350093762356302</v>
      </c>
      <c r="Y97" s="21">
        <v>9.3186397410372407E-2</v>
      </c>
      <c r="Z97" s="21">
        <v>2.0537317216712198E-3</v>
      </c>
      <c r="AA97" s="21">
        <v>1.0083181493908899</v>
      </c>
      <c r="AB97" s="21">
        <v>0.844238078736675</v>
      </c>
      <c r="AC97" s="21">
        <v>0.21524190817185601</v>
      </c>
      <c r="AD97" s="21">
        <v>5.3297628160476096</v>
      </c>
      <c r="AE97" s="21">
        <v>2.91481871269379E-2</v>
      </c>
      <c r="AF97" s="21">
        <v>0.11726168302534699</v>
      </c>
      <c r="AG97" s="21">
        <v>0.29347775237356299</v>
      </c>
      <c r="AH97" s="21">
        <v>0.122782264946281</v>
      </c>
      <c r="AI97" s="21">
        <v>0.84591530396485104</v>
      </c>
      <c r="AJ97" s="21">
        <v>1.7462926798968399</v>
      </c>
      <c r="AK97" s="21">
        <v>0.208356313011716</v>
      </c>
      <c r="AL97" s="21">
        <v>0.28605269955207402</v>
      </c>
      <c r="AM97" s="21">
        <v>5.4858438720617402E-2</v>
      </c>
      <c r="AN97" s="21">
        <v>1.33594011375759E-2</v>
      </c>
      <c r="AO97" s="21">
        <v>0.26732331357682998</v>
      </c>
      <c r="AP97" s="21">
        <v>2.9903536819586698</v>
      </c>
      <c r="AQ97" s="21">
        <v>0.54192469466148496</v>
      </c>
      <c r="AR97" s="21">
        <v>2.3788892863983002</v>
      </c>
      <c r="AS97" s="21">
        <v>0.143217492521756</v>
      </c>
      <c r="AT97" s="21">
        <v>1.5706680189828299</v>
      </c>
      <c r="AU97" s="21">
        <v>0.37266503330628598</v>
      </c>
      <c r="AV97" s="21">
        <v>0.37787112180244298</v>
      </c>
      <c r="AW97" s="21">
        <v>4.2532998660063397</v>
      </c>
      <c r="AX97" s="21">
        <v>3.9685808947371601</v>
      </c>
      <c r="AY97" s="21">
        <v>0.346723327672531</v>
      </c>
      <c r="AZ97" s="21">
        <v>0.14686648589109599</v>
      </c>
      <c r="BA97" s="21">
        <v>17.111839798648099</v>
      </c>
      <c r="BB97" s="21">
        <v>3.2330745436170698E-2</v>
      </c>
      <c r="BC97" s="21">
        <v>41.551398871383803</v>
      </c>
      <c r="BD97" s="21">
        <v>8.8091233569711704</v>
      </c>
      <c r="BE97" s="21">
        <v>6.7802052646067796</v>
      </c>
      <c r="BF97" s="21">
        <v>7.8111004541357598</v>
      </c>
      <c r="BG97" s="21">
        <v>37.2777186789341</v>
      </c>
      <c r="BH97" s="21">
        <v>29.168249513478401</v>
      </c>
      <c r="BI97" s="21">
        <v>1.2117780598303201</v>
      </c>
      <c r="BJ97" s="21">
        <v>10.7988512053305</v>
      </c>
      <c r="BK97" s="21">
        <v>1.31320731880354</v>
      </c>
      <c r="BL97" s="21">
        <v>9.0668768281728003</v>
      </c>
      <c r="BM97" s="21">
        <v>12.131165470735899</v>
      </c>
      <c r="BN97" s="21">
        <v>3.4970702558387998</v>
      </c>
      <c r="BO97" s="21">
        <v>13.0806631609272</v>
      </c>
      <c r="BP97" s="21">
        <v>17.622764651938699</v>
      </c>
      <c r="BQ97" s="21">
        <v>0.18150848817349499</v>
      </c>
      <c r="BR97" s="21">
        <v>3.4494987378494302</v>
      </c>
      <c r="BS97" s="21">
        <v>0.242817414935461</v>
      </c>
      <c r="BT97" s="21">
        <v>4.8411778620335397</v>
      </c>
      <c r="BU97" s="21">
        <v>22.043449511278698</v>
      </c>
      <c r="BV97" s="21">
        <v>1.1727334295633101</v>
      </c>
      <c r="BW97" s="21">
        <v>26.3581535614179</v>
      </c>
      <c r="BX97" s="21">
        <v>41.9202369858955</v>
      </c>
      <c r="BY97" s="21">
        <v>2.8880722435903698</v>
      </c>
      <c r="BZ97" s="21">
        <v>10.0092043588488</v>
      </c>
      <c r="CA97" s="21">
        <v>0</v>
      </c>
      <c r="CB97" s="21">
        <v>10.039840273427901</v>
      </c>
      <c r="CC97" s="21">
        <v>3.9643153692437698</v>
      </c>
      <c r="CD97" s="21">
        <v>1.0363325102288601</v>
      </c>
      <c r="CE97" s="21">
        <v>31.265100237802699</v>
      </c>
      <c r="CF97" s="21">
        <v>32.272073249959199</v>
      </c>
      <c r="CG97" s="21">
        <v>11.113558364053199</v>
      </c>
      <c r="CH97" s="21">
        <v>0.45345954315663201</v>
      </c>
      <c r="CI97" s="21">
        <v>9.2581029482951998</v>
      </c>
      <c r="CJ97" s="21">
        <v>0.736504450833112</v>
      </c>
      <c r="CK97" s="21">
        <v>5.7556460972099996</v>
      </c>
      <c r="CL97" s="21">
        <v>34.241579604284802</v>
      </c>
      <c r="CM97" s="21">
        <v>5.1930545478760699</v>
      </c>
      <c r="CN97" s="21">
        <v>4.0779602143742899</v>
      </c>
      <c r="CO97" s="21">
        <v>136.02385249696499</v>
      </c>
      <c r="CP97" s="21">
        <v>22.867638497077699</v>
      </c>
      <c r="CQ97" s="21">
        <v>58.0084430958224</v>
      </c>
      <c r="CR97" s="21">
        <v>61.332533572535198</v>
      </c>
      <c r="CS97" s="21">
        <v>79.006241947172597</v>
      </c>
      <c r="CT97" s="21">
        <v>5.7575765689837803</v>
      </c>
      <c r="CU97" s="21">
        <v>6.8979246783312398</v>
      </c>
      <c r="CV97" s="21">
        <v>15.3943841597731</v>
      </c>
      <c r="CW97" s="21">
        <v>9.5567244620140901</v>
      </c>
      <c r="CX97" s="21">
        <v>4.7888017475903704</v>
      </c>
      <c r="CY97" s="21">
        <v>27.279671665636702</v>
      </c>
      <c r="CZ97" s="21">
        <v>3.20784869006421</v>
      </c>
      <c r="DA97" s="21">
        <v>1.5387563631487</v>
      </c>
      <c r="DB97" s="21">
        <v>10.0197026328843</v>
      </c>
      <c r="DC97" s="21">
        <v>0</v>
      </c>
      <c r="DD97" s="22">
        <v>968.36919532115701</v>
      </c>
      <c r="DE97" s="21">
        <v>5.8147280896871196</v>
      </c>
      <c r="DF97" s="21">
        <v>4.3713970849462002E-3</v>
      </c>
      <c r="DG97" s="21">
        <v>0.118848215250712</v>
      </c>
      <c r="DH97" s="21">
        <v>0</v>
      </c>
      <c r="DI97" s="21">
        <v>0</v>
      </c>
      <c r="DJ97" s="22">
        <v>5.93794770202277</v>
      </c>
      <c r="DK97" s="21">
        <v>5.8549636588800897</v>
      </c>
      <c r="DL97" s="21">
        <v>0</v>
      </c>
      <c r="DM97" s="21">
        <v>1.32072654876635</v>
      </c>
      <c r="DN97" s="22">
        <v>7.1756902076464399</v>
      </c>
      <c r="DO97" s="21">
        <v>332.77526888951201</v>
      </c>
      <c r="DP97" s="21">
        <v>23.4744142376213</v>
      </c>
      <c r="DQ97" s="22">
        <v>356.24968312713298</v>
      </c>
      <c r="DR97" s="22">
        <v>369.36332103680297</v>
      </c>
      <c r="DS97" s="22">
        <v>1337.7325163579601</v>
      </c>
    </row>
    <row r="98" spans="1:123" ht="11.25">
      <c r="A98" s="24">
        <v>2009</v>
      </c>
      <c r="B98" s="24" t="s">
        <v>70</v>
      </c>
      <c r="C98" s="23" t="s">
        <v>69</v>
      </c>
      <c r="D98" s="21">
        <v>0</v>
      </c>
      <c r="E98" s="21">
        <v>0</v>
      </c>
      <c r="F98" s="21">
        <v>8.5703293454439701E-3</v>
      </c>
      <c r="G98" s="21">
        <v>0</v>
      </c>
      <c r="H98" s="21">
        <v>1.15067958599542E-2</v>
      </c>
      <c r="I98" s="21">
        <v>0</v>
      </c>
      <c r="J98" s="21">
        <v>0</v>
      </c>
      <c r="K98" s="21">
        <v>0.12294407151697399</v>
      </c>
      <c r="L98" s="21">
        <v>11.4747880560402</v>
      </c>
      <c r="M98" s="21">
        <v>0</v>
      </c>
      <c r="N98" s="21">
        <v>0.97129029364467701</v>
      </c>
      <c r="O98" s="21">
        <v>0.21628272728385201</v>
      </c>
      <c r="P98" s="21">
        <v>5.0387431724427403E-2</v>
      </c>
      <c r="Q98" s="21">
        <v>0.212773914839197</v>
      </c>
      <c r="R98" s="21">
        <v>0.143872459161622</v>
      </c>
      <c r="S98" s="21">
        <v>4.6675960238744998E-2</v>
      </c>
      <c r="T98" s="21">
        <v>0</v>
      </c>
      <c r="U98" s="21">
        <v>0</v>
      </c>
      <c r="V98" s="21">
        <v>0.21629974701968599</v>
      </c>
      <c r="W98" s="21">
        <v>0</v>
      </c>
      <c r="X98" s="21">
        <v>0.173434916632693</v>
      </c>
      <c r="Y98" s="21">
        <v>7.9116747691230199E-2</v>
      </c>
      <c r="Z98" s="21">
        <v>0</v>
      </c>
      <c r="AA98" s="21">
        <v>0.53864813545079704</v>
      </c>
      <c r="AB98" s="21">
        <v>0.58527224605202</v>
      </c>
      <c r="AC98" s="21">
        <v>0.142592102311729</v>
      </c>
      <c r="AD98" s="21">
        <v>4.9288248306245901</v>
      </c>
      <c r="AE98" s="21">
        <v>8.1545003585375905E-3</v>
      </c>
      <c r="AF98" s="21">
        <v>2.5878135572937701E-2</v>
      </c>
      <c r="AG98" s="21">
        <v>0.14659173770954601</v>
      </c>
      <c r="AH98" s="21">
        <v>0.10627739593385201</v>
      </c>
      <c r="AI98" s="21">
        <v>1.0422313163407699</v>
      </c>
      <c r="AJ98" s="21">
        <v>0.47868628285660703</v>
      </c>
      <c r="AK98" s="21">
        <v>0.13328159787774099</v>
      </c>
      <c r="AL98" s="21">
        <v>0.211624185618104</v>
      </c>
      <c r="AM98" s="21">
        <v>5.1590786822886703E-2</v>
      </c>
      <c r="AN98" s="21">
        <v>2.2381613231066501E-2</v>
      </c>
      <c r="AO98" s="21">
        <v>0.13310478639123499</v>
      </c>
      <c r="AP98" s="21">
        <v>2.88185214344472</v>
      </c>
      <c r="AQ98" s="21">
        <v>0.64534279492811597</v>
      </c>
      <c r="AR98" s="21">
        <v>2.2261144976748302</v>
      </c>
      <c r="AS98" s="21">
        <v>9.8525998782996893E-2</v>
      </c>
      <c r="AT98" s="21">
        <v>1.52135789387626</v>
      </c>
      <c r="AU98" s="21">
        <v>0.259044739472367</v>
      </c>
      <c r="AV98" s="21">
        <v>0.26866585247813202</v>
      </c>
      <c r="AW98" s="21">
        <v>4.7192150250734297</v>
      </c>
      <c r="AX98" s="21">
        <v>2.8428396363504</v>
      </c>
      <c r="AY98" s="21">
        <v>0.18527291540580301</v>
      </c>
      <c r="AZ98" s="21">
        <v>0.358093742252233</v>
      </c>
      <c r="BA98" s="21">
        <v>7.2755958071957298</v>
      </c>
      <c r="BB98" s="21">
        <v>8.6081327415775902E-3</v>
      </c>
      <c r="BC98" s="21">
        <v>14.184983116759</v>
      </c>
      <c r="BD98" s="21">
        <v>7.7057900977770499</v>
      </c>
      <c r="BE98" s="21">
        <v>11.2044443087459</v>
      </c>
      <c r="BF98" s="21">
        <v>7.47069718661038</v>
      </c>
      <c r="BG98" s="21">
        <v>24.7081742866261</v>
      </c>
      <c r="BH98" s="21">
        <v>13.033163857458501</v>
      </c>
      <c r="BI98" s="21">
        <v>1.12400424087414</v>
      </c>
      <c r="BJ98" s="21">
        <v>8.7096125478386295</v>
      </c>
      <c r="BK98" s="21">
        <v>0.523691181779534</v>
      </c>
      <c r="BL98" s="21">
        <v>1.78445331817805</v>
      </c>
      <c r="BM98" s="21">
        <v>7.7722330267106603</v>
      </c>
      <c r="BN98" s="21">
        <v>2.5368041536482999</v>
      </c>
      <c r="BO98" s="21">
        <v>7.8406686777161498</v>
      </c>
      <c r="BP98" s="21">
        <v>10.018468233247599</v>
      </c>
      <c r="BQ98" s="21">
        <v>0.13811805727585699</v>
      </c>
      <c r="BR98" s="21">
        <v>3.0453270591425601</v>
      </c>
      <c r="BS98" s="21">
        <v>1.9328261733868599</v>
      </c>
      <c r="BT98" s="21">
        <v>5.4724381906431798</v>
      </c>
      <c r="BU98" s="21">
        <v>23.814437692087999</v>
      </c>
      <c r="BV98" s="21">
        <v>1.4590080687659099</v>
      </c>
      <c r="BW98" s="21">
        <v>29.762525078876099</v>
      </c>
      <c r="BX98" s="21">
        <v>24.490377930004001</v>
      </c>
      <c r="BY98" s="21">
        <v>3.0914952938817399</v>
      </c>
      <c r="BZ98" s="21">
        <v>6.5343499596993997</v>
      </c>
      <c r="CA98" s="21">
        <v>2.0791787854115301E-8</v>
      </c>
      <c r="CB98" s="21">
        <v>1.2993070454214399</v>
      </c>
      <c r="CC98" s="21">
        <v>3.8688018369683701</v>
      </c>
      <c r="CD98" s="21">
        <v>1.04728830313604</v>
      </c>
      <c r="CE98" s="21">
        <v>26.525008986612999</v>
      </c>
      <c r="CF98" s="21">
        <v>35.5581053757954</v>
      </c>
      <c r="CG98" s="21">
        <v>16.6741568242985</v>
      </c>
      <c r="CH98" s="21">
        <v>0.114769741138897</v>
      </c>
      <c r="CI98" s="21">
        <v>8.0410365895102096</v>
      </c>
      <c r="CJ98" s="21">
        <v>0.31259344640317399</v>
      </c>
      <c r="CK98" s="21">
        <v>6.1668264308105298</v>
      </c>
      <c r="CL98" s="21">
        <v>0</v>
      </c>
      <c r="CM98" s="21">
        <v>5.9706579421967403</v>
      </c>
      <c r="CN98" s="21">
        <v>0.36702974407816003</v>
      </c>
      <c r="CO98" s="21">
        <v>0</v>
      </c>
      <c r="CP98" s="21">
        <v>26.895621341537399</v>
      </c>
      <c r="CQ98" s="21">
        <v>32.452251070832702</v>
      </c>
      <c r="CR98" s="21">
        <v>23.2796271173452</v>
      </c>
      <c r="CS98" s="21">
        <v>0.74240583307004604</v>
      </c>
      <c r="CT98" s="21">
        <v>4.3448069696553304</v>
      </c>
      <c r="CU98" s="21">
        <v>0.72525521509763302</v>
      </c>
      <c r="CV98" s="21">
        <v>3.4363837986617898</v>
      </c>
      <c r="CW98" s="21">
        <v>2.1982142096122601</v>
      </c>
      <c r="CX98" s="21">
        <v>3.92876603543891</v>
      </c>
      <c r="CY98" s="21">
        <v>7.4810436679322496</v>
      </c>
      <c r="CZ98" s="21">
        <v>2.4340882597254998</v>
      </c>
      <c r="DA98" s="21">
        <v>1.56722560728541</v>
      </c>
      <c r="DB98" s="21">
        <v>3.94831768528831</v>
      </c>
      <c r="DC98" s="21">
        <v>0</v>
      </c>
      <c r="DD98" s="22">
        <v>483.31129312020602</v>
      </c>
      <c r="DE98" s="21">
        <v>18.217777642450699</v>
      </c>
      <c r="DF98" s="21">
        <v>8.1142943035764397</v>
      </c>
      <c r="DG98" s="21">
        <v>0.14767263666307601</v>
      </c>
      <c r="DH98" s="21">
        <v>1.8800732269407801</v>
      </c>
      <c r="DI98" s="21">
        <v>9.8722329540924392</v>
      </c>
      <c r="DJ98" s="22">
        <v>38.2320507637235</v>
      </c>
      <c r="DK98" s="21">
        <v>30.5012580423499</v>
      </c>
      <c r="DL98" s="21">
        <v>9.8661121390248896E-6</v>
      </c>
      <c r="DM98" s="21">
        <v>1.1753341472999701</v>
      </c>
      <c r="DN98" s="22">
        <v>31.676602055762</v>
      </c>
      <c r="DO98" s="21">
        <v>546.43002253538305</v>
      </c>
      <c r="DP98" s="21">
        <v>159.81321243072901</v>
      </c>
      <c r="DQ98" s="22">
        <v>706.24323496611305</v>
      </c>
      <c r="DR98" s="22">
        <v>776.15188778559798</v>
      </c>
      <c r="DS98" s="22">
        <v>1259.4631809058001</v>
      </c>
    </row>
    <row r="99" spans="1:123" ht="11.25">
      <c r="A99" s="24">
        <v>2009</v>
      </c>
      <c r="B99" s="24" t="s">
        <v>68</v>
      </c>
      <c r="C99" s="23" t="s">
        <v>67</v>
      </c>
      <c r="D99" s="21">
        <v>4.9444833212296299E-2</v>
      </c>
      <c r="E99" s="21">
        <v>1.6915742026665299</v>
      </c>
      <c r="F99" s="21">
        <v>0.45083722622844902</v>
      </c>
      <c r="G99" s="21">
        <v>0</v>
      </c>
      <c r="H99" s="21">
        <v>0</v>
      </c>
      <c r="I99" s="21">
        <v>0.329119513958604</v>
      </c>
      <c r="J99" s="21">
        <v>0</v>
      </c>
      <c r="K99" s="21">
        <v>0.358015377684689</v>
      </c>
      <c r="L99" s="21">
        <v>10.222293180160399</v>
      </c>
      <c r="M99" s="21">
        <v>0.67693095801476899</v>
      </c>
      <c r="N99" s="21">
        <v>1.2788665265983501</v>
      </c>
      <c r="O99" s="21">
        <v>0.10336318991235301</v>
      </c>
      <c r="P99" s="21">
        <v>0.21197913811616501</v>
      </c>
      <c r="Q99" s="21">
        <v>1.75798628917968</v>
      </c>
      <c r="R99" s="21">
        <v>0.81729886865284396</v>
      </c>
      <c r="S99" s="21">
        <v>0.404329418143833</v>
      </c>
      <c r="T99" s="21">
        <v>8.0577455541107295</v>
      </c>
      <c r="U99" s="21">
        <v>0.26330407860435601</v>
      </c>
      <c r="V99" s="21">
        <v>0.31952186423301299</v>
      </c>
      <c r="W99" s="21">
        <v>0</v>
      </c>
      <c r="X99" s="21">
        <v>0.96937574881503197</v>
      </c>
      <c r="Y99" s="21">
        <v>0.48943758961206402</v>
      </c>
      <c r="Z99" s="21">
        <v>0.22323808956411001</v>
      </c>
      <c r="AA99" s="21">
        <v>1.9285189011017101</v>
      </c>
      <c r="AB99" s="21">
        <v>2.04200355687761</v>
      </c>
      <c r="AC99" s="21">
        <v>0.321614842480762</v>
      </c>
      <c r="AD99" s="21">
        <v>0.53934400793506199</v>
      </c>
      <c r="AE99" s="21">
        <v>0.12964931999701099</v>
      </c>
      <c r="AF99" s="21">
        <v>0.33714086347244498</v>
      </c>
      <c r="AG99" s="21">
        <v>0.59081443530772904</v>
      </c>
      <c r="AH99" s="21">
        <v>0.34812328417682598</v>
      </c>
      <c r="AI99" s="21">
        <v>3.14364018340815</v>
      </c>
      <c r="AJ99" s="21">
        <v>0.77440496183573804</v>
      </c>
      <c r="AK99" s="21">
        <v>6.8462137648217805E-2</v>
      </c>
      <c r="AL99" s="21">
        <v>0.35752538560647901</v>
      </c>
      <c r="AM99" s="21">
        <v>0.177346116059101</v>
      </c>
      <c r="AN99" s="21">
        <v>5.8297065184713497E-2</v>
      </c>
      <c r="AO99" s="21">
        <v>12.323125741961</v>
      </c>
      <c r="AP99" s="21">
        <v>1.00007570371405</v>
      </c>
      <c r="AQ99" s="21">
        <v>0.82251213223180497</v>
      </c>
      <c r="AR99" s="21">
        <v>6.9076626629919504</v>
      </c>
      <c r="AS99" s="21">
        <v>0.28740744941658602</v>
      </c>
      <c r="AT99" s="21">
        <v>2.7815311424349298</v>
      </c>
      <c r="AU99" s="21">
        <v>0.91292111935133202</v>
      </c>
      <c r="AV99" s="21">
        <v>1.33615898421075</v>
      </c>
      <c r="AW99" s="21">
        <v>1.52295410267881</v>
      </c>
      <c r="AX99" s="21">
        <v>4.5337594190727399</v>
      </c>
      <c r="AY99" s="21">
        <v>0.215494868073796</v>
      </c>
      <c r="AZ99" s="21">
        <v>2.89908224656577</v>
      </c>
      <c r="BA99" s="21">
        <v>1.7752232053213</v>
      </c>
      <c r="BB99" s="21">
        <v>5.9320600967805801E-5</v>
      </c>
      <c r="BC99" s="21">
        <v>74.978815639414805</v>
      </c>
      <c r="BD99" s="21">
        <v>7.3248307442732203</v>
      </c>
      <c r="BE99" s="21">
        <v>13.651336875758</v>
      </c>
      <c r="BF99" s="21">
        <v>1.51042157875294</v>
      </c>
      <c r="BG99" s="21">
        <v>8.1437770053450897</v>
      </c>
      <c r="BH99" s="21">
        <v>21.4482302837521</v>
      </c>
      <c r="BI99" s="21">
        <v>7.60697855545056</v>
      </c>
      <c r="BJ99" s="21">
        <v>102.026507518488</v>
      </c>
      <c r="BK99" s="21">
        <v>1.0003486339041701</v>
      </c>
      <c r="BL99" s="21">
        <v>6.2263646353516702</v>
      </c>
      <c r="BM99" s="21">
        <v>1.0255417542808101</v>
      </c>
      <c r="BN99" s="21">
        <v>6.8944068496258</v>
      </c>
      <c r="BO99" s="21">
        <v>5.1190619793858296</v>
      </c>
      <c r="BP99" s="21">
        <v>5.4030086965166202</v>
      </c>
      <c r="BQ99" s="21">
        <v>0.14678047675283401</v>
      </c>
      <c r="BR99" s="21">
        <v>0.63457465516442702</v>
      </c>
      <c r="BS99" s="21">
        <v>8.4017299360326703E-2</v>
      </c>
      <c r="BT99" s="21">
        <v>2.14763652798506</v>
      </c>
      <c r="BU99" s="21">
        <v>0.55599030201508504</v>
      </c>
      <c r="BV99" s="21">
        <v>0.104294504418289</v>
      </c>
      <c r="BW99" s="21">
        <v>9.2365337778837802</v>
      </c>
      <c r="BX99" s="21">
        <v>4.4221227475695297</v>
      </c>
      <c r="BY99" s="21">
        <v>0.65886379446866805</v>
      </c>
      <c r="BZ99" s="21">
        <v>263.87134247523301</v>
      </c>
      <c r="CA99" s="21">
        <v>0</v>
      </c>
      <c r="CB99" s="21">
        <v>0.449490709388433</v>
      </c>
      <c r="CC99" s="21">
        <v>0.21295621065272499</v>
      </c>
      <c r="CD99" s="21">
        <v>0.27456703780911701</v>
      </c>
      <c r="CE99" s="21">
        <v>9.4508990336274401</v>
      </c>
      <c r="CF99" s="21">
        <v>563.52267338843103</v>
      </c>
      <c r="CG99" s="21">
        <v>4.2978190204463704</v>
      </c>
      <c r="CH99" s="21">
        <v>4.1535490500441898E-2</v>
      </c>
      <c r="CI99" s="21">
        <v>0.19177588442857299</v>
      </c>
      <c r="CJ99" s="21">
        <v>0.35236091315753199</v>
      </c>
      <c r="CK99" s="21">
        <v>0.80084338216159001</v>
      </c>
      <c r="CL99" s="21">
        <v>4.2228451329297902</v>
      </c>
      <c r="CM99" s="21">
        <v>0.63724840004662997</v>
      </c>
      <c r="CN99" s="21">
        <v>0.20576025270686901</v>
      </c>
      <c r="CO99" s="21">
        <v>1.5871458629841599</v>
      </c>
      <c r="CP99" s="21">
        <v>1.7719383760991001</v>
      </c>
      <c r="CQ99" s="21">
        <v>35.782647093533399</v>
      </c>
      <c r="CR99" s="21">
        <v>0.30769251936292003</v>
      </c>
      <c r="CS99" s="21">
        <v>4.8477036434664997</v>
      </c>
      <c r="CT99" s="21">
        <v>3.4282595495510097E-2</v>
      </c>
      <c r="CU99" s="21">
        <v>4.6860158251434301E-3</v>
      </c>
      <c r="CV99" s="21">
        <v>0.78234319236695005</v>
      </c>
      <c r="CW99" s="21">
        <v>0.18993659665555401</v>
      </c>
      <c r="CX99" s="21">
        <v>0.68718702242818097</v>
      </c>
      <c r="CY99" s="21">
        <v>1.1516012553733299</v>
      </c>
      <c r="CZ99" s="21">
        <v>0.88237753303551003</v>
      </c>
      <c r="DA99" s="21">
        <v>0.16340061497974601</v>
      </c>
      <c r="DB99" s="21">
        <v>1.51802609447628</v>
      </c>
      <c r="DC99" s="21">
        <v>0</v>
      </c>
      <c r="DD99" s="22">
        <v>1255.4030453907001</v>
      </c>
      <c r="DE99" s="21">
        <v>388.33667610788802</v>
      </c>
      <c r="DF99" s="21">
        <v>0</v>
      </c>
      <c r="DG99" s="21">
        <v>0.79180108782166903</v>
      </c>
      <c r="DH99" s="21">
        <v>8547.8769384283805</v>
      </c>
      <c r="DI99" s="21">
        <v>2502.5088750169298</v>
      </c>
      <c r="DJ99" s="22">
        <v>11439.514290641</v>
      </c>
      <c r="DK99" s="21">
        <v>173.80189879922099</v>
      </c>
      <c r="DL99" s="21">
        <v>0</v>
      </c>
      <c r="DM99" s="21">
        <v>-0.56469692371731905</v>
      </c>
      <c r="DN99" s="22">
        <v>173.23720187550401</v>
      </c>
      <c r="DO99" s="21">
        <v>9.5431426698755306</v>
      </c>
      <c r="DP99" s="21">
        <v>2.5813987457705401</v>
      </c>
      <c r="DQ99" s="22">
        <v>12.1245414156461</v>
      </c>
      <c r="DR99" s="22">
        <v>11624.8760339322</v>
      </c>
      <c r="DS99" s="22">
        <v>12880.2790793229</v>
      </c>
    </row>
    <row r="100" spans="1:123" ht="15.95" customHeight="1">
      <c r="A100" s="30">
        <v>2009</v>
      </c>
      <c r="B100" s="30" t="s">
        <v>66</v>
      </c>
      <c r="C100" s="29" t="s">
        <v>65</v>
      </c>
      <c r="D100" s="27">
        <v>1.18691722382037</v>
      </c>
      <c r="E100" s="27">
        <v>1.0801208659380499E-3</v>
      </c>
      <c r="F100" s="27">
        <v>6.6438561012903598E-3</v>
      </c>
      <c r="G100" s="27">
        <v>6.4449410611644098E-5</v>
      </c>
      <c r="H100" s="27">
        <v>0</v>
      </c>
      <c r="I100" s="27">
        <v>3.8689821707034402E-2</v>
      </c>
      <c r="J100" s="27">
        <v>0</v>
      </c>
      <c r="K100" s="27">
        <v>2.0297531679773301E-2</v>
      </c>
      <c r="L100" s="27">
        <v>6.1849577343823903</v>
      </c>
      <c r="M100" s="27">
        <v>2.72987675130224E-2</v>
      </c>
      <c r="N100" s="27">
        <v>2.8398572294830199E-2</v>
      </c>
      <c r="O100" s="27">
        <v>0.15764148079312701</v>
      </c>
      <c r="P100" s="27">
        <v>5.18841605499928E-2</v>
      </c>
      <c r="Q100" s="27">
        <v>1.4738856540157299</v>
      </c>
      <c r="R100" s="27">
        <v>0.61861980013365803</v>
      </c>
      <c r="S100" s="27">
        <v>0.199199079529604</v>
      </c>
      <c r="T100" s="27">
        <v>3.95743779278994</v>
      </c>
      <c r="U100" s="27">
        <v>0.47204785348612599</v>
      </c>
      <c r="V100" s="27">
        <v>0.165431781545059</v>
      </c>
      <c r="W100" s="27">
        <v>0</v>
      </c>
      <c r="X100" s="27">
        <v>0.50314073756584599</v>
      </c>
      <c r="Y100" s="27">
        <v>0.70665523818240406</v>
      </c>
      <c r="Z100" s="27">
        <v>0.108422920084949</v>
      </c>
      <c r="AA100" s="27">
        <v>0.38135700584259202</v>
      </c>
      <c r="AB100" s="27">
        <v>0.95472127488890601</v>
      </c>
      <c r="AC100" s="27">
        <v>0.37874147241414402</v>
      </c>
      <c r="AD100" s="27">
        <v>2.9964046820115802</v>
      </c>
      <c r="AE100" s="27">
        <v>8.9211475657004893E-2</v>
      </c>
      <c r="AF100" s="27">
        <v>9.7533763363712597E-2</v>
      </c>
      <c r="AG100" s="27">
        <v>0.35406875185234099</v>
      </c>
      <c r="AH100" s="27">
        <v>0.303279907661689</v>
      </c>
      <c r="AI100" s="27">
        <v>2.4067703150303799</v>
      </c>
      <c r="AJ100" s="27">
        <v>1.3649085896703499</v>
      </c>
      <c r="AK100" s="27">
        <v>0.549477222654282</v>
      </c>
      <c r="AL100" s="27">
        <v>0.39530175994301198</v>
      </c>
      <c r="AM100" s="27">
        <v>5.8013633844934499E-2</v>
      </c>
      <c r="AN100" s="27">
        <v>2.2500017638345301E-2</v>
      </c>
      <c r="AO100" s="27">
        <v>5.8114669331834996</v>
      </c>
      <c r="AP100" s="27">
        <v>2.6857832785289899</v>
      </c>
      <c r="AQ100" s="27">
        <v>0.68332089172071997</v>
      </c>
      <c r="AR100" s="27">
        <v>5.3446164434407297</v>
      </c>
      <c r="AS100" s="27">
        <v>0.28948379175824601</v>
      </c>
      <c r="AT100" s="27">
        <v>5.1475665258076004</v>
      </c>
      <c r="AU100" s="27">
        <v>0.54740803467833998</v>
      </c>
      <c r="AV100" s="27">
        <v>0.82748635355786404</v>
      </c>
      <c r="AW100" s="27">
        <v>2.7942492564098198</v>
      </c>
      <c r="AX100" s="27">
        <v>16.9669987108032</v>
      </c>
      <c r="AY100" s="27">
        <v>0.53506698342926096</v>
      </c>
      <c r="AZ100" s="27">
        <v>3.1811331415396298</v>
      </c>
      <c r="BA100" s="27">
        <v>1.94402728150964</v>
      </c>
      <c r="BB100" s="27">
        <v>1.7830010555300099E-4</v>
      </c>
      <c r="BC100" s="27">
        <v>11.5553100237611</v>
      </c>
      <c r="BD100" s="27">
        <v>2.5888647677560201</v>
      </c>
      <c r="BE100" s="27">
        <v>4.0033742815608804</v>
      </c>
      <c r="BF100" s="27">
        <v>1.9348212989523901</v>
      </c>
      <c r="BG100" s="27">
        <v>10.592455300889601</v>
      </c>
      <c r="BH100" s="27">
        <v>16.315014535711601</v>
      </c>
      <c r="BI100" s="27">
        <v>2.4992698900927</v>
      </c>
      <c r="BJ100" s="27">
        <v>4.80573329721331</v>
      </c>
      <c r="BK100" s="27">
        <v>1.5218413136537801</v>
      </c>
      <c r="BL100" s="27">
        <v>6.9933329158474802</v>
      </c>
      <c r="BM100" s="27">
        <v>19.050700341637398</v>
      </c>
      <c r="BN100" s="27">
        <v>7.17111247623472</v>
      </c>
      <c r="BO100" s="27">
        <v>9.2127001724050892</v>
      </c>
      <c r="BP100" s="27">
        <v>11.4694901878014</v>
      </c>
      <c r="BQ100" s="27">
        <v>0.25017488914360198</v>
      </c>
      <c r="BR100" s="27">
        <v>2.62870136712873</v>
      </c>
      <c r="BS100" s="27">
        <v>0.55816889798198499</v>
      </c>
      <c r="BT100" s="27">
        <v>24.9074906834133</v>
      </c>
      <c r="BU100" s="27">
        <v>13.3236809953166</v>
      </c>
      <c r="BV100" s="27">
        <v>7.92892689775795E-2</v>
      </c>
      <c r="BW100" s="27">
        <v>62.867603558608998</v>
      </c>
      <c r="BX100" s="27">
        <v>45.590510379890603</v>
      </c>
      <c r="BY100" s="27">
        <v>4.2487743182841902</v>
      </c>
      <c r="BZ100" s="27">
        <v>10.5629055272084</v>
      </c>
      <c r="CA100" s="27">
        <v>0</v>
      </c>
      <c r="CB100" s="27">
        <v>1.3281219427023601</v>
      </c>
      <c r="CC100" s="27">
        <v>26.2198996704096</v>
      </c>
      <c r="CD100" s="27">
        <v>14.4370369147069</v>
      </c>
      <c r="CE100" s="27">
        <v>7.0679832022640996</v>
      </c>
      <c r="CF100" s="27">
        <v>33.745148553264002</v>
      </c>
      <c r="CG100" s="27">
        <v>22.519774986953301</v>
      </c>
      <c r="CH100" s="27">
        <v>2.3767117837554101</v>
      </c>
      <c r="CI100" s="27">
        <v>1.3618256542438101</v>
      </c>
      <c r="CJ100" s="27">
        <v>1.5059485689826799</v>
      </c>
      <c r="CK100" s="27">
        <v>0.86991694352101501</v>
      </c>
      <c r="CL100" s="27">
        <v>6.9079386139180796</v>
      </c>
      <c r="CM100" s="27">
        <v>5.9137043484990697</v>
      </c>
      <c r="CN100" s="27">
        <v>0.51972802392828898</v>
      </c>
      <c r="CO100" s="27">
        <v>3.8898563789901099</v>
      </c>
      <c r="CP100" s="27">
        <v>4.9793194342768103</v>
      </c>
      <c r="CQ100" s="27">
        <v>301.06996178722198</v>
      </c>
      <c r="CR100" s="27">
        <v>557.20730768464796</v>
      </c>
      <c r="CS100" s="27">
        <v>32.310817318789098</v>
      </c>
      <c r="CT100" s="27">
        <v>3.9332379628342</v>
      </c>
      <c r="CU100" s="27">
        <v>0.97595369973215496</v>
      </c>
      <c r="CV100" s="27">
        <v>2.1278636810636602</v>
      </c>
      <c r="CW100" s="27">
        <v>0.66446437353171905</v>
      </c>
      <c r="CX100" s="27">
        <v>3.1541847384943802</v>
      </c>
      <c r="CY100" s="27">
        <v>3.6223203738699099</v>
      </c>
      <c r="CZ100" s="27">
        <v>5.0676416420270201</v>
      </c>
      <c r="DA100" s="27">
        <v>1.28673350908535</v>
      </c>
      <c r="DB100" s="27">
        <v>10.316082378883801</v>
      </c>
      <c r="DC100" s="27">
        <v>0</v>
      </c>
      <c r="DD100" s="28">
        <v>1403.1305952354701</v>
      </c>
      <c r="DE100" s="27">
        <v>679.29516964470304</v>
      </c>
      <c r="DF100" s="27">
        <v>1762.58503025452</v>
      </c>
      <c r="DG100" s="27">
        <v>19.488570065451601</v>
      </c>
      <c r="DH100" s="27">
        <v>685.61457070944505</v>
      </c>
      <c r="DI100" s="27">
        <v>3588.0100779783802</v>
      </c>
      <c r="DJ100" s="28">
        <v>6734.9934186524997</v>
      </c>
      <c r="DK100" s="27">
        <v>7.2240387809414797</v>
      </c>
      <c r="DL100" s="27">
        <v>0</v>
      </c>
      <c r="DM100" s="27">
        <v>-0.24891187858597799</v>
      </c>
      <c r="DN100" s="28">
        <v>6.9751269023555</v>
      </c>
      <c r="DO100" s="27">
        <v>434.06754336638397</v>
      </c>
      <c r="DP100" s="27">
        <v>221.566263693981</v>
      </c>
      <c r="DQ100" s="28">
        <v>655.63380706036503</v>
      </c>
      <c r="DR100" s="28">
        <v>7397.6023526152203</v>
      </c>
      <c r="DS100" s="28">
        <v>8800.7329478506908</v>
      </c>
    </row>
    <row r="101" spans="1:123" ht="11.25">
      <c r="A101" s="24">
        <v>2009</v>
      </c>
      <c r="B101" s="24" t="s">
        <v>64</v>
      </c>
      <c r="C101" s="23" t="s">
        <v>63</v>
      </c>
      <c r="D101" s="21">
        <v>0.99795485336628698</v>
      </c>
      <c r="E101" s="21">
        <v>2.04989739423028E-6</v>
      </c>
      <c r="F101" s="21">
        <v>4.5167270644626398E-4</v>
      </c>
      <c r="G101" s="21">
        <v>0.97758557790237899</v>
      </c>
      <c r="H101" s="21">
        <v>0.98807282427987697</v>
      </c>
      <c r="I101" s="21">
        <v>3.1282437507326199E-3</v>
      </c>
      <c r="J101" s="21">
        <v>0</v>
      </c>
      <c r="K101" s="21">
        <v>1.65872798992879E-3</v>
      </c>
      <c r="L101" s="21">
        <v>10.074145102178599</v>
      </c>
      <c r="M101" s="21">
        <v>0.33630364922183897</v>
      </c>
      <c r="N101" s="21">
        <v>0.70619797745267299</v>
      </c>
      <c r="O101" s="21">
        <v>0.102433338864841</v>
      </c>
      <c r="P101" s="21">
        <v>5.2520152744882101E-2</v>
      </c>
      <c r="Q101" s="21">
        <v>0.69418527703607802</v>
      </c>
      <c r="R101" s="21">
        <v>0.28898610487158799</v>
      </c>
      <c r="S101" s="21">
        <v>0.200196327251843</v>
      </c>
      <c r="T101" s="21">
        <v>3.6990957622026599</v>
      </c>
      <c r="U101" s="21">
        <v>5.6461342127601899E-2</v>
      </c>
      <c r="V101" s="21">
        <v>0.10551367212842599</v>
      </c>
      <c r="W101" s="21">
        <v>0</v>
      </c>
      <c r="X101" s="21">
        <v>0.33864878723960401</v>
      </c>
      <c r="Y101" s="21">
        <v>0.31988662577743898</v>
      </c>
      <c r="Z101" s="21">
        <v>0.10967065844293</v>
      </c>
      <c r="AA101" s="21">
        <v>0.35731190809538999</v>
      </c>
      <c r="AB101" s="21">
        <v>0.78804188786654195</v>
      </c>
      <c r="AC101" s="21">
        <v>0.16750349369765</v>
      </c>
      <c r="AD101" s="21">
        <v>0.65781774582352004</v>
      </c>
      <c r="AE101" s="21">
        <v>5.1418073277076898E-2</v>
      </c>
      <c r="AF101" s="21">
        <v>0.18094236992680601</v>
      </c>
      <c r="AG101" s="21">
        <v>0.19504561829754199</v>
      </c>
      <c r="AH101" s="21">
        <v>0.29044152384155297</v>
      </c>
      <c r="AI101" s="21">
        <v>4.8534938313670803</v>
      </c>
      <c r="AJ101" s="21">
        <v>0.68525635843132604</v>
      </c>
      <c r="AK101" s="21">
        <v>0.358867686651897</v>
      </c>
      <c r="AL101" s="21">
        <v>0.220547889912069</v>
      </c>
      <c r="AM101" s="21">
        <v>3.7181275528371603E-2</v>
      </c>
      <c r="AN101" s="21">
        <v>1.3318325779118E-2</v>
      </c>
      <c r="AO101" s="21">
        <v>3.7954922728166598</v>
      </c>
      <c r="AP101" s="21">
        <v>1.7831557495902399</v>
      </c>
      <c r="AQ101" s="21">
        <v>0.451707478604223</v>
      </c>
      <c r="AR101" s="21">
        <v>4.3533584567943802</v>
      </c>
      <c r="AS101" s="21">
        <v>0.177672237374048</v>
      </c>
      <c r="AT101" s="21">
        <v>2.9026349767225899</v>
      </c>
      <c r="AU101" s="21">
        <v>0.39735621608532501</v>
      </c>
      <c r="AV101" s="21">
        <v>0.89574654753522198</v>
      </c>
      <c r="AW101" s="21">
        <v>2.0933813953419702</v>
      </c>
      <c r="AX101" s="21">
        <v>14.969640635672</v>
      </c>
      <c r="AY101" s="21">
        <v>0.67969679011107997</v>
      </c>
      <c r="AZ101" s="21">
        <v>1.8979669765282701</v>
      </c>
      <c r="BA101" s="21">
        <v>1.9025663086315601</v>
      </c>
      <c r="BB101" s="21">
        <v>1.04025555818255E-2</v>
      </c>
      <c r="BC101" s="21">
        <v>2.7461308675680298</v>
      </c>
      <c r="BD101" s="21">
        <v>0.778658155602032</v>
      </c>
      <c r="BE101" s="21">
        <v>1.44162489586557</v>
      </c>
      <c r="BF101" s="21">
        <v>1.2920204823532999</v>
      </c>
      <c r="BG101" s="21">
        <v>7.9665555794706</v>
      </c>
      <c r="BH101" s="21">
        <v>5.1548937292899204</v>
      </c>
      <c r="BI101" s="21">
        <v>0.43250451833193199</v>
      </c>
      <c r="BJ101" s="21">
        <v>1.33508328979837</v>
      </c>
      <c r="BK101" s="21">
        <v>0.70215740086082101</v>
      </c>
      <c r="BL101" s="21">
        <v>1.3103850715894301</v>
      </c>
      <c r="BM101" s="21">
        <v>3.48592035518192</v>
      </c>
      <c r="BN101" s="21">
        <v>0.89879889437043203</v>
      </c>
      <c r="BO101" s="21">
        <v>3.52543558773205</v>
      </c>
      <c r="BP101" s="21">
        <v>6.3998783527374599</v>
      </c>
      <c r="BQ101" s="21">
        <v>0.16423858408810199</v>
      </c>
      <c r="BR101" s="21">
        <v>0.40115771362903901</v>
      </c>
      <c r="BS101" s="21">
        <v>0.13531237726902501</v>
      </c>
      <c r="BT101" s="21">
        <v>4.3634179094307202</v>
      </c>
      <c r="BU101" s="21">
        <v>0.39925023634740803</v>
      </c>
      <c r="BV101" s="21">
        <v>2.77230391112296E-2</v>
      </c>
      <c r="BW101" s="21">
        <v>10.3559401835002</v>
      </c>
      <c r="BX101" s="21">
        <v>47.274356613254099</v>
      </c>
      <c r="BY101" s="21">
        <v>0.92285839801592695</v>
      </c>
      <c r="BZ101" s="21">
        <v>7.2672653079701001E-3</v>
      </c>
      <c r="CA101" s="21">
        <v>0</v>
      </c>
      <c r="CB101" s="21">
        <v>0.27619744488754</v>
      </c>
      <c r="CC101" s="21">
        <v>0.92967202307562002</v>
      </c>
      <c r="CD101" s="21">
        <v>0.66301520401636904</v>
      </c>
      <c r="CE101" s="21">
        <v>0.48805330105139499</v>
      </c>
      <c r="CF101" s="21">
        <v>3.4913842938287298</v>
      </c>
      <c r="CG101" s="21">
        <v>4.1691427399249603</v>
      </c>
      <c r="CH101" s="21">
        <v>0.13615213093988501</v>
      </c>
      <c r="CI101" s="21">
        <v>0.14072969359406201</v>
      </c>
      <c r="CJ101" s="21">
        <v>13.952972844896101</v>
      </c>
      <c r="CK101" s="21">
        <v>0.374036801175125</v>
      </c>
      <c r="CL101" s="21">
        <v>0.50788727382793297</v>
      </c>
      <c r="CM101" s="21">
        <v>0.62174032221338504</v>
      </c>
      <c r="CN101" s="21">
        <v>5.7766276479829799E-2</v>
      </c>
      <c r="CO101" s="21">
        <v>3.9013614427516798</v>
      </c>
      <c r="CP101" s="21">
        <v>0.29905262856308301</v>
      </c>
      <c r="CQ101" s="21">
        <v>23.390910139143202</v>
      </c>
      <c r="CR101" s="21">
        <v>4.5556897259327398</v>
      </c>
      <c r="CS101" s="21">
        <v>1053.70655857108</v>
      </c>
      <c r="CT101" s="21">
        <v>5.8892316093431303</v>
      </c>
      <c r="CU101" s="21">
        <v>0.83863976736103996</v>
      </c>
      <c r="CV101" s="21">
        <v>0.36049707140373399</v>
      </c>
      <c r="CW101" s="21">
        <v>0.167291999670272</v>
      </c>
      <c r="CX101" s="21">
        <v>2.1433377571875099</v>
      </c>
      <c r="CY101" s="21">
        <v>0.62272803948316702</v>
      </c>
      <c r="CZ101" s="21">
        <v>2.93759293260341</v>
      </c>
      <c r="DA101" s="21">
        <v>0.15139045348917801</v>
      </c>
      <c r="DB101" s="21">
        <v>12.91203285255</v>
      </c>
      <c r="DC101" s="21">
        <v>0</v>
      </c>
      <c r="DD101" s="22">
        <v>1304.4277001544999</v>
      </c>
      <c r="DE101" s="21">
        <v>1023.08843984328</v>
      </c>
      <c r="DF101" s="21">
        <v>173.33978214542401</v>
      </c>
      <c r="DG101" s="21">
        <v>7.82261503373417</v>
      </c>
      <c r="DH101" s="21">
        <v>10031.425233726701</v>
      </c>
      <c r="DI101" s="21">
        <v>0</v>
      </c>
      <c r="DJ101" s="22">
        <v>11235.676070749099</v>
      </c>
      <c r="DK101" s="21">
        <v>0.22216957527172199</v>
      </c>
      <c r="DL101" s="21">
        <v>0</v>
      </c>
      <c r="DM101" s="21">
        <v>-8.3494369121483102E-4</v>
      </c>
      <c r="DN101" s="22">
        <v>0.22133463158050701</v>
      </c>
      <c r="DO101" s="21">
        <v>0.87541610594454</v>
      </c>
      <c r="DP101" s="21">
        <v>0.49670382971897697</v>
      </c>
      <c r="DQ101" s="22">
        <v>1.3721199356635201</v>
      </c>
      <c r="DR101" s="22">
        <v>11237.2695253164</v>
      </c>
      <c r="DS101" s="22">
        <v>12541.6972254709</v>
      </c>
    </row>
    <row r="102" spans="1:123" ht="11.25">
      <c r="A102" s="24">
        <v>2009</v>
      </c>
      <c r="B102" s="24" t="s">
        <v>62</v>
      </c>
      <c r="C102" s="23" t="s">
        <v>61</v>
      </c>
      <c r="D102" s="21">
        <v>4.43197710833908E-3</v>
      </c>
      <c r="E102" s="21">
        <v>2.7737435382401901E-6</v>
      </c>
      <c r="F102" s="21">
        <v>6.1728777292070097E-4</v>
      </c>
      <c r="G102" s="21">
        <v>0</v>
      </c>
      <c r="H102" s="21">
        <v>0</v>
      </c>
      <c r="I102" s="21">
        <v>4.1801274435943796E-3</v>
      </c>
      <c r="J102" s="21">
        <v>0</v>
      </c>
      <c r="K102" s="21">
        <v>2.2331538816132701E-3</v>
      </c>
      <c r="L102" s="21">
        <v>0.166285182945276</v>
      </c>
      <c r="M102" s="21">
        <v>2.6040016456348098E-3</v>
      </c>
      <c r="N102" s="21">
        <v>2.51613624989758E-3</v>
      </c>
      <c r="O102" s="21">
        <v>1.10812137962773E-3</v>
      </c>
      <c r="P102" s="21">
        <v>9.8045961200489198E-5</v>
      </c>
      <c r="Q102" s="21">
        <v>2.8543617313068199E-3</v>
      </c>
      <c r="R102" s="21">
        <v>2.1897924624434901E-3</v>
      </c>
      <c r="S102" s="21">
        <v>5.2149307027232695E-4</v>
      </c>
      <c r="T102" s="21">
        <v>0.227789060668178</v>
      </c>
      <c r="U102" s="21">
        <v>7.4434945306834097E-3</v>
      </c>
      <c r="V102" s="21">
        <v>1.2799705842139299E-3</v>
      </c>
      <c r="W102" s="21">
        <v>0</v>
      </c>
      <c r="X102" s="21">
        <v>1.35641626721285E-3</v>
      </c>
      <c r="Y102" s="21">
        <v>1.09253122724929E-3</v>
      </c>
      <c r="Z102" s="21">
        <v>1.56390633144855E-4</v>
      </c>
      <c r="AA102" s="21">
        <v>3.7620600549998599E-3</v>
      </c>
      <c r="AB102" s="21">
        <v>2.2962369225810499E-3</v>
      </c>
      <c r="AC102" s="21">
        <v>2.1819822467800398E-3</v>
      </c>
      <c r="AD102" s="21">
        <v>2.6508238318045199E-3</v>
      </c>
      <c r="AE102" s="21">
        <v>2.5367496459486097E-4</v>
      </c>
      <c r="AF102" s="21">
        <v>2.72059207590877E-4</v>
      </c>
      <c r="AG102" s="21">
        <v>4.3870939380951101E-4</v>
      </c>
      <c r="AH102" s="21">
        <v>4.8489492611029998E-4</v>
      </c>
      <c r="AI102" s="21">
        <v>2.0969165338436901E-3</v>
      </c>
      <c r="AJ102" s="21">
        <v>1.9837431429557402E-3</v>
      </c>
      <c r="AK102" s="21">
        <v>3.6617395729681801E-3</v>
      </c>
      <c r="AL102" s="21">
        <v>1.32171678302305E-3</v>
      </c>
      <c r="AM102" s="21">
        <v>4.42523734622974E-4</v>
      </c>
      <c r="AN102" s="21">
        <v>9.5575107918709294E-5</v>
      </c>
      <c r="AO102" s="21">
        <v>1.9073369000625E-2</v>
      </c>
      <c r="AP102" s="21">
        <v>0.156020237241703</v>
      </c>
      <c r="AQ102" s="21">
        <v>2.9177982469221599E-3</v>
      </c>
      <c r="AR102" s="21">
        <v>7.0457080238919998E-3</v>
      </c>
      <c r="AS102" s="21">
        <v>6.0003016970818E-4</v>
      </c>
      <c r="AT102" s="21">
        <v>1.71325511937357E-2</v>
      </c>
      <c r="AU102" s="21">
        <v>2.1913430431327002E-3</v>
      </c>
      <c r="AV102" s="21">
        <v>2.3184228817865202E-3</v>
      </c>
      <c r="AW102" s="21">
        <v>1.21986509358819E-2</v>
      </c>
      <c r="AX102" s="21">
        <v>1.04324318250311E-2</v>
      </c>
      <c r="AY102" s="21">
        <v>2.0927268459567101E-3</v>
      </c>
      <c r="AZ102" s="21">
        <v>2.4232920974764302E-3</v>
      </c>
      <c r="BA102" s="21">
        <v>2.1169730987907E-2</v>
      </c>
      <c r="BB102" s="21">
        <v>1.40766055939289E-5</v>
      </c>
      <c r="BC102" s="21">
        <v>2.3893862850162599</v>
      </c>
      <c r="BD102" s="21">
        <v>6.0902588992330198E-2</v>
      </c>
      <c r="BE102" s="21">
        <v>0.11005257148606799</v>
      </c>
      <c r="BF102" s="21">
        <v>1.19528079613085</v>
      </c>
      <c r="BG102" s="21">
        <v>2.7930869340518302E-2</v>
      </c>
      <c r="BH102" s="21">
        <v>1.3284149821721101</v>
      </c>
      <c r="BI102" s="21">
        <v>4.93196475389985E-2</v>
      </c>
      <c r="BJ102" s="21">
        <v>0.988479546813539</v>
      </c>
      <c r="BK102" s="21">
        <v>3.7152191620124699E-3</v>
      </c>
      <c r="BL102" s="21">
        <v>1.7618829721575299E-2</v>
      </c>
      <c r="BM102" s="21">
        <v>1.0118400080638901</v>
      </c>
      <c r="BN102" s="21">
        <v>1.1142076350174401E-2</v>
      </c>
      <c r="BO102" s="21">
        <v>1.9443382397287201</v>
      </c>
      <c r="BP102" s="21">
        <v>1.8025965594653499</v>
      </c>
      <c r="BQ102" s="21">
        <v>1.40111799908277E-2</v>
      </c>
      <c r="BR102" s="21">
        <v>1.4119451342302499E-3</v>
      </c>
      <c r="BS102" s="21">
        <v>6.4615309829748398E-4</v>
      </c>
      <c r="BT102" s="21">
        <v>2.0857993527150901E-2</v>
      </c>
      <c r="BU102" s="21">
        <v>2.3596671938287499E-2</v>
      </c>
      <c r="BV102" s="21">
        <v>1.3378313399515099E-3</v>
      </c>
      <c r="BW102" s="21">
        <v>5.0887695004732503E-2</v>
      </c>
      <c r="BX102" s="21">
        <v>5.0175323934107598E-2</v>
      </c>
      <c r="BY102" s="21">
        <v>1.1624644711093301E-2</v>
      </c>
      <c r="BZ102" s="21">
        <v>1.0033463850076099E-2</v>
      </c>
      <c r="CA102" s="21">
        <v>0</v>
      </c>
      <c r="CB102" s="21">
        <v>3.8865699792071402E-3</v>
      </c>
      <c r="CC102" s="21">
        <v>4.9644365173281899E-3</v>
      </c>
      <c r="CD102" s="21">
        <v>3.2012506670016398E-3</v>
      </c>
      <c r="CE102" s="21">
        <v>7.15945964670185E-3</v>
      </c>
      <c r="CF102" s="21">
        <v>2.189863363277E-2</v>
      </c>
      <c r="CG102" s="21">
        <v>2.51213892797071E-3</v>
      </c>
      <c r="CH102" s="21">
        <v>8.2934301100268495E-4</v>
      </c>
      <c r="CI102" s="21">
        <v>1.39086694536115E-3</v>
      </c>
      <c r="CJ102" s="21">
        <v>7.8942738175557601</v>
      </c>
      <c r="CK102" s="21">
        <v>3.2421992683031503E-2</v>
      </c>
      <c r="CL102" s="21">
        <v>7.1477656290810498E-3</v>
      </c>
      <c r="CM102" s="21">
        <v>1.7520975918268601E-2</v>
      </c>
      <c r="CN102" s="21">
        <v>4.0088349407389599E-4</v>
      </c>
      <c r="CO102" s="21">
        <v>3.9784982763161397E-3</v>
      </c>
      <c r="CP102" s="21">
        <v>5.8489713962095499E-2</v>
      </c>
      <c r="CQ102" s="21">
        <v>2.7297973197148999</v>
      </c>
      <c r="CR102" s="21">
        <v>2.4578238135326802</v>
      </c>
      <c r="CS102" s="21">
        <v>106.237955302183</v>
      </c>
      <c r="CT102" s="21">
        <v>216.90538195600101</v>
      </c>
      <c r="CU102" s="21">
        <v>156.94338141470001</v>
      </c>
      <c r="CV102" s="21">
        <v>4.09695361824889E-2</v>
      </c>
      <c r="CW102" s="21">
        <v>1.85712679687183E-3</v>
      </c>
      <c r="CX102" s="21">
        <v>1.1642410124954701</v>
      </c>
      <c r="CY102" s="21">
        <v>1.0931110297607101</v>
      </c>
      <c r="CZ102" s="21">
        <v>1.08566696222433</v>
      </c>
      <c r="DA102" s="21">
        <v>1.65631180587951E-3</v>
      </c>
      <c r="DB102" s="21">
        <v>1.31392696311188</v>
      </c>
      <c r="DC102" s="21">
        <v>0</v>
      </c>
      <c r="DD102" s="22">
        <v>509.867779562696</v>
      </c>
      <c r="DE102" s="21">
        <v>590.39571569263001</v>
      </c>
      <c r="DF102" s="21">
        <v>172.11183358067601</v>
      </c>
      <c r="DG102" s="21">
        <v>1.9955380998469399E-2</v>
      </c>
      <c r="DH102" s="21">
        <v>0</v>
      </c>
      <c r="DI102" s="21">
        <v>1444.19674679383</v>
      </c>
      <c r="DJ102" s="22">
        <v>2206.72425144814</v>
      </c>
      <c r="DK102" s="21">
        <v>0.32774428401232802</v>
      </c>
      <c r="DL102" s="21">
        <v>0</v>
      </c>
      <c r="DM102" s="21">
        <v>3.81969056826E-5</v>
      </c>
      <c r="DN102" s="22">
        <v>0.32778248091801099</v>
      </c>
      <c r="DO102" s="21">
        <v>0.76338834171724901</v>
      </c>
      <c r="DP102" s="21">
        <v>0.52391430283284701</v>
      </c>
      <c r="DQ102" s="22">
        <v>1.2873026445500999</v>
      </c>
      <c r="DR102" s="22">
        <v>2208.3393365736101</v>
      </c>
      <c r="DS102" s="22">
        <v>2718.2071161363001</v>
      </c>
    </row>
    <row r="103" spans="1:123" ht="11.25">
      <c r="A103" s="24">
        <v>2009</v>
      </c>
      <c r="B103" s="24" t="s">
        <v>60</v>
      </c>
      <c r="C103" s="23" t="s">
        <v>59</v>
      </c>
      <c r="D103" s="21">
        <v>5.9471114657603102E-3</v>
      </c>
      <c r="E103" s="21">
        <v>3.72198718452512E-6</v>
      </c>
      <c r="F103" s="21">
        <v>8.1073122838426503E-4</v>
      </c>
      <c r="G103" s="21">
        <v>0</v>
      </c>
      <c r="H103" s="21">
        <v>0</v>
      </c>
      <c r="I103" s="21">
        <v>5.5367732234349997E-3</v>
      </c>
      <c r="J103" s="21">
        <v>0</v>
      </c>
      <c r="K103" s="21">
        <v>2.9652634952125299E-3</v>
      </c>
      <c r="L103" s="21">
        <v>0.22272089509107601</v>
      </c>
      <c r="M103" s="21">
        <v>3.4010859425599501E-3</v>
      </c>
      <c r="N103" s="21">
        <v>3.2697592691667801E-3</v>
      </c>
      <c r="O103" s="21">
        <v>1.4620439885738299E-3</v>
      </c>
      <c r="P103" s="21">
        <v>1.24552337500441E-4</v>
      </c>
      <c r="Q103" s="21">
        <v>3.7427963750106099E-3</v>
      </c>
      <c r="R103" s="21">
        <v>2.6708724115322301E-3</v>
      </c>
      <c r="S103" s="21">
        <v>6.6117983376321105E-4</v>
      </c>
      <c r="T103" s="21">
        <v>1.6286412354488002E-2</v>
      </c>
      <c r="U103" s="21">
        <v>5.3219310602742103E-4</v>
      </c>
      <c r="V103" s="21">
        <v>1.65695854096347E-3</v>
      </c>
      <c r="W103" s="21">
        <v>0</v>
      </c>
      <c r="X103" s="21">
        <v>1.7599349364467E-3</v>
      </c>
      <c r="Y103" s="21">
        <v>1.37360252635147E-3</v>
      </c>
      <c r="Z103" s="21">
        <v>1.8544547043797201E-4</v>
      </c>
      <c r="AA103" s="21">
        <v>4.9112224372503104E-3</v>
      </c>
      <c r="AB103" s="21">
        <v>2.9527433844078101E-3</v>
      </c>
      <c r="AC103" s="21">
        <v>8.5876550153084805E-2</v>
      </c>
      <c r="AD103" s="21">
        <v>3.0610790601752601E-3</v>
      </c>
      <c r="AE103" s="21">
        <v>3.2784102771834302E-4</v>
      </c>
      <c r="AF103" s="21">
        <v>3.40898092814181E-4</v>
      </c>
      <c r="AG103" s="21">
        <v>5.5893775158557505E-4</v>
      </c>
      <c r="AH103" s="21">
        <v>6.3036458714458199E-4</v>
      </c>
      <c r="AI103" s="21">
        <v>2.4290487629490599E-3</v>
      </c>
      <c r="AJ103" s="21">
        <v>2.5591989013792498E-3</v>
      </c>
      <c r="AK103" s="21">
        <v>4.8315427064045601E-3</v>
      </c>
      <c r="AL103" s="21">
        <v>1.7305116123911199E-3</v>
      </c>
      <c r="AM103" s="21">
        <v>5.7450411452829298E-4</v>
      </c>
      <c r="AN103" s="21">
        <v>1.20966302199835E-4</v>
      </c>
      <c r="AO103" s="21">
        <v>2.50053783365966E-2</v>
      </c>
      <c r="AP103" s="21">
        <v>9.5916465058579203E-3</v>
      </c>
      <c r="AQ103" s="21">
        <v>3.7610517347804202E-3</v>
      </c>
      <c r="AR103" s="21">
        <v>9.0212142247101303E-3</v>
      </c>
      <c r="AS103" s="21">
        <v>7.8168983097924496E-4</v>
      </c>
      <c r="AT103" s="21">
        <v>2.1025014916640002E-2</v>
      </c>
      <c r="AU103" s="21">
        <v>2.8633261472080702E-3</v>
      </c>
      <c r="AV103" s="21">
        <v>2.8964525725510698E-3</v>
      </c>
      <c r="AW103" s="21">
        <v>1.5775789909454999E-2</v>
      </c>
      <c r="AX103" s="21">
        <v>1.31677940711648E-2</v>
      </c>
      <c r="AY103" s="21">
        <v>2.6530016361225599E-3</v>
      </c>
      <c r="AZ103" s="21">
        <v>3.0564002926666699E-3</v>
      </c>
      <c r="BA103" s="21">
        <v>2.8233058967922001E-2</v>
      </c>
      <c r="BB103" s="21">
        <v>1.79630637324206E-5</v>
      </c>
      <c r="BC103" s="21">
        <v>0.15480846656765801</v>
      </c>
      <c r="BD103" s="21">
        <v>8.0956457190073994E-2</v>
      </c>
      <c r="BE103" s="21">
        <v>0.14635791035711701</v>
      </c>
      <c r="BF103" s="21">
        <v>2.54771825047179E-2</v>
      </c>
      <c r="BG103" s="21">
        <v>3.2855730485449701E-2</v>
      </c>
      <c r="BH103" s="21">
        <v>0.14848969577669499</v>
      </c>
      <c r="BI103" s="21">
        <v>6.5537821322350295E-2</v>
      </c>
      <c r="BJ103" s="21">
        <v>6.4925190116567305E-2</v>
      </c>
      <c r="BK103" s="21">
        <v>4.1547189987755102E-3</v>
      </c>
      <c r="BL103" s="21">
        <v>1.9695548093114301E-2</v>
      </c>
      <c r="BM103" s="21">
        <v>6.3400073486771499E-2</v>
      </c>
      <c r="BN103" s="21">
        <v>1.29651775395018E-2</v>
      </c>
      <c r="BO103" s="21">
        <v>9.2533698316449604E-3</v>
      </c>
      <c r="BP103" s="21">
        <v>1.2676526704200801E-2</v>
      </c>
      <c r="BQ103" s="21">
        <v>4.5422193880048898</v>
      </c>
      <c r="BR103" s="21">
        <v>1.69139347517579E-3</v>
      </c>
      <c r="BS103" s="21">
        <v>7.4530110150723596E-4</v>
      </c>
      <c r="BT103" s="21">
        <v>2.36427986824196E-2</v>
      </c>
      <c r="BU103" s="21">
        <v>2.6563272134058302E-2</v>
      </c>
      <c r="BV103" s="21">
        <v>1.52823485576506E-3</v>
      </c>
      <c r="BW103" s="21">
        <v>5.6937137646540799E-2</v>
      </c>
      <c r="BX103" s="21">
        <v>3.7934082405950398</v>
      </c>
      <c r="BY103" s="21">
        <v>1.32499515559227E-2</v>
      </c>
      <c r="BZ103" s="21">
        <v>1.18975041972174E-2</v>
      </c>
      <c r="CA103" s="21">
        <v>0</v>
      </c>
      <c r="CB103" s="21">
        <v>4.4747303306846902E-3</v>
      </c>
      <c r="CC103" s="21">
        <v>5.9712943666731097E-3</v>
      </c>
      <c r="CD103" s="21">
        <v>3.7204617217364501E-3</v>
      </c>
      <c r="CE103" s="21">
        <v>8.3163198039843695E-3</v>
      </c>
      <c r="CF103" s="21">
        <v>2.5232556594154101E-2</v>
      </c>
      <c r="CG103" s="21">
        <v>2.9997261534822502E-3</v>
      </c>
      <c r="CH103" s="21">
        <v>9.6838709124386698E-4</v>
      </c>
      <c r="CI103" s="21">
        <v>1.62179200830399E-3</v>
      </c>
      <c r="CJ103" s="21">
        <v>2.1217448245769299</v>
      </c>
      <c r="CK103" s="21">
        <v>4.2873752175839497E-2</v>
      </c>
      <c r="CL103" s="21">
        <v>8.2660570197984201E-3</v>
      </c>
      <c r="CM103" s="21">
        <v>2.1885012329881801E-2</v>
      </c>
      <c r="CN103" s="21">
        <v>4.69427232581425E-4</v>
      </c>
      <c r="CO103" s="21">
        <v>4.7548317138377599E-3</v>
      </c>
      <c r="CP103" s="21">
        <v>5.92481898505769E-2</v>
      </c>
      <c r="CQ103" s="21">
        <v>5.1259089523018604</v>
      </c>
      <c r="CR103" s="21">
        <v>1.29944178260554</v>
      </c>
      <c r="CS103" s="21">
        <v>56.154447233610398</v>
      </c>
      <c r="CT103" s="21">
        <v>286.42908825054002</v>
      </c>
      <c r="CU103" s="21">
        <v>129.84483731807401</v>
      </c>
      <c r="CV103" s="21">
        <v>0.27942738630094299</v>
      </c>
      <c r="CW103" s="21">
        <v>2.2594425330458201E-3</v>
      </c>
      <c r="CX103" s="21">
        <v>1.79934177931065E-3</v>
      </c>
      <c r="CY103" s="21">
        <v>1.99395388149861</v>
      </c>
      <c r="CZ103" s="21">
        <v>1.3208098343832</v>
      </c>
      <c r="DA103" s="21">
        <v>1.9280297222677601E-3</v>
      </c>
      <c r="DB103" s="21">
        <v>1.05866650744101E-2</v>
      </c>
      <c r="DC103" s="21">
        <v>0</v>
      </c>
      <c r="DD103" s="22">
        <v>494.61433909730403</v>
      </c>
      <c r="DE103" s="21">
        <v>490.95987884716197</v>
      </c>
      <c r="DF103" s="21">
        <v>210.748068983602</v>
      </c>
      <c r="DG103" s="21">
        <v>2.6777411579205601E-2</v>
      </c>
      <c r="DH103" s="21">
        <v>0</v>
      </c>
      <c r="DI103" s="21">
        <v>1782.71028545792</v>
      </c>
      <c r="DJ103" s="22">
        <v>2484.4450107002599</v>
      </c>
      <c r="DK103" s="21">
        <v>0.47021812719870099</v>
      </c>
      <c r="DL103" s="21">
        <v>0</v>
      </c>
      <c r="DM103" s="21">
        <v>4.2176970017812999E-5</v>
      </c>
      <c r="DN103" s="22">
        <v>0.470260304168718</v>
      </c>
      <c r="DO103" s="21">
        <v>1.4554155190664599</v>
      </c>
      <c r="DP103" s="21">
        <v>0.73817861372131899</v>
      </c>
      <c r="DQ103" s="22">
        <v>2.1935941327877799</v>
      </c>
      <c r="DR103" s="22">
        <v>2487.1088651372202</v>
      </c>
      <c r="DS103" s="22">
        <v>2981.7232042345199</v>
      </c>
    </row>
    <row r="104" spans="1:123" ht="15.95" customHeight="1">
      <c r="A104" s="30">
        <v>2009</v>
      </c>
      <c r="B104" s="30" t="s">
        <v>58</v>
      </c>
      <c r="C104" s="29" t="s">
        <v>57</v>
      </c>
      <c r="D104" s="27">
        <v>1.18551270143879E-3</v>
      </c>
      <c r="E104" s="27">
        <v>9.6061769987351305E-5</v>
      </c>
      <c r="F104" s="27">
        <v>2.10100932522225E-4</v>
      </c>
      <c r="G104" s="27">
        <v>0</v>
      </c>
      <c r="H104" s="27">
        <v>0</v>
      </c>
      <c r="I104" s="27">
        <v>1.0300178185780201E-3</v>
      </c>
      <c r="J104" s="27">
        <v>0</v>
      </c>
      <c r="K104" s="27">
        <v>4.8839548861338204E-4</v>
      </c>
      <c r="L104" s="27">
        <v>4.6611549396753897</v>
      </c>
      <c r="M104" s="27">
        <v>1.12728557969743E-3</v>
      </c>
      <c r="N104" s="27">
        <v>1.1116395128198499E-3</v>
      </c>
      <c r="O104" s="27">
        <v>3.3340707311310598E-4</v>
      </c>
      <c r="P104" s="27">
        <v>8.2452215419918004E-5</v>
      </c>
      <c r="Q104" s="27">
        <v>1.2086324977347699E-3</v>
      </c>
      <c r="R104" s="27">
        <v>2.3801312101384298E-3</v>
      </c>
      <c r="S104" s="27">
        <v>3.7570311057228599E-4</v>
      </c>
      <c r="T104" s="27">
        <v>1.1629202512878E-2</v>
      </c>
      <c r="U104" s="27">
        <v>4.57569552671448E-4</v>
      </c>
      <c r="V104" s="27">
        <v>7.6993781112746895E-4</v>
      </c>
      <c r="W104" s="27">
        <v>0</v>
      </c>
      <c r="X104" s="27">
        <v>8.4963746062174201E-4</v>
      </c>
      <c r="Y104" s="27">
        <v>9.8413849708517799E-4</v>
      </c>
      <c r="Z104" s="27">
        <v>2.5924184489665102E-4</v>
      </c>
      <c r="AA104" s="27">
        <v>1.57665451350427E-3</v>
      </c>
      <c r="AB104" s="27">
        <v>1.4455023436001301E-3</v>
      </c>
      <c r="AC104" s="27">
        <v>0.17069460902053499</v>
      </c>
      <c r="AD104" s="27">
        <v>4.5695738409733998E-3</v>
      </c>
      <c r="AE104" s="27">
        <v>1.4583886235518601E-4</v>
      </c>
      <c r="AF104" s="27">
        <v>3.3637232192922502E-4</v>
      </c>
      <c r="AG104" s="27">
        <v>3.4555145626244101E-4</v>
      </c>
      <c r="AH104" s="27">
        <v>2.6099083063028602E-4</v>
      </c>
      <c r="AI104" s="27">
        <v>3.6409762457446401E-3</v>
      </c>
      <c r="AJ104" s="27">
        <v>1.24207115987273E-3</v>
      </c>
      <c r="AK104" s="27">
        <v>1.13974818300924E-3</v>
      </c>
      <c r="AL104" s="27">
        <v>6.1024149237339995E-4</v>
      </c>
      <c r="AM104" s="27">
        <v>4.4981963265994396E-3</v>
      </c>
      <c r="AN104" s="27">
        <v>7.1807703896030193E-5</v>
      </c>
      <c r="AO104" s="27">
        <v>7.7386701356820901E-3</v>
      </c>
      <c r="AP104" s="27">
        <v>8.0420308838665099E-3</v>
      </c>
      <c r="AQ104" s="27">
        <v>1.6552498067073399E-3</v>
      </c>
      <c r="AR104" s="27">
        <v>5.15124187458462E-3</v>
      </c>
      <c r="AS104" s="27">
        <v>3.8614425163440298E-4</v>
      </c>
      <c r="AT104" s="27">
        <v>1.7682198528567401E-2</v>
      </c>
      <c r="AU104" s="27">
        <v>1.02805525829351E-3</v>
      </c>
      <c r="AV104" s="27">
        <v>2.2496833607709402E-3</v>
      </c>
      <c r="AW104" s="27">
        <v>6.5115551280214802E-3</v>
      </c>
      <c r="AX104" s="27">
        <v>1.1778024122549399E-2</v>
      </c>
      <c r="AY104" s="27">
        <v>1.50333836476816E-3</v>
      </c>
      <c r="AZ104" s="27">
        <v>2.2934389057690601E-3</v>
      </c>
      <c r="BA104" s="27">
        <v>0.85857147016581403</v>
      </c>
      <c r="BB104" s="27">
        <v>8.3759311069334495E-6</v>
      </c>
      <c r="BC104" s="27">
        <v>3.1328353003352703E-2</v>
      </c>
      <c r="BD104" s="27">
        <v>1.2678288218014699E-2</v>
      </c>
      <c r="BE104" s="27">
        <v>2.23232828148676E-2</v>
      </c>
      <c r="BF104" s="27">
        <v>1.49334618378379E-2</v>
      </c>
      <c r="BG104" s="27">
        <v>4.1074311981573498E-2</v>
      </c>
      <c r="BH104" s="27">
        <v>6.0002375526834101E-2</v>
      </c>
      <c r="BI104" s="27">
        <v>1.01127754238309E-2</v>
      </c>
      <c r="BJ104" s="27">
        <v>2.85478759810366E-2</v>
      </c>
      <c r="BK104" s="27">
        <v>6.9217405256032701E-3</v>
      </c>
      <c r="BL104" s="27">
        <v>0.212804531247269</v>
      </c>
      <c r="BM104" s="27">
        <v>4.8465957802852198E-2</v>
      </c>
      <c r="BN104" s="27">
        <v>0.19604355485816899</v>
      </c>
      <c r="BO104" s="27">
        <v>0.69944214495133705</v>
      </c>
      <c r="BP104" s="27">
        <v>0.68741975717004999</v>
      </c>
      <c r="BQ104" s="27">
        <v>2.1584587006719298</v>
      </c>
      <c r="BR104" s="27">
        <v>0.99111305058576304</v>
      </c>
      <c r="BS104" s="27">
        <v>1.0411639707109599</v>
      </c>
      <c r="BT104" s="27">
        <v>0.39056256359250102</v>
      </c>
      <c r="BU104" s="27">
        <v>4.40270540904526E-2</v>
      </c>
      <c r="BV104" s="27">
        <v>2.0946670125440998E-2</v>
      </c>
      <c r="BW104" s="27">
        <v>0.91477591219805998</v>
      </c>
      <c r="BX104" s="27">
        <v>8.6236619177342003E-2</v>
      </c>
      <c r="BY104" s="27">
        <v>9.5251260392454504E-2</v>
      </c>
      <c r="BZ104" s="27">
        <v>1.53052390627822E-2</v>
      </c>
      <c r="CA104" s="27">
        <v>0</v>
      </c>
      <c r="CB104" s="27">
        <v>0.19762106761659401</v>
      </c>
      <c r="CC104" s="27">
        <v>7.2018808743284701E-2</v>
      </c>
      <c r="CD104" s="27">
        <v>4.3795658278369502E-2</v>
      </c>
      <c r="CE104" s="27">
        <v>0.244227000129251</v>
      </c>
      <c r="CF104" s="27">
        <v>4.4890299339880202E-2</v>
      </c>
      <c r="CG104" s="27">
        <v>6.6472839732416196E-3</v>
      </c>
      <c r="CH104" s="27">
        <v>0.110097633638041</v>
      </c>
      <c r="CI104" s="27">
        <v>2.7069979762429299E-3</v>
      </c>
      <c r="CJ104" s="27">
        <v>9.2728282201820901E-4</v>
      </c>
      <c r="CK104" s="27">
        <v>8.5753587909504301E-3</v>
      </c>
      <c r="CL104" s="27">
        <v>0.23195185203732699</v>
      </c>
      <c r="CM104" s="27">
        <v>1.6303805311136899E-2</v>
      </c>
      <c r="CN104" s="27">
        <v>8.5391522642398201E-4</v>
      </c>
      <c r="CO104" s="27">
        <v>6.2600277892126601E-3</v>
      </c>
      <c r="CP104" s="27">
        <v>0.27335507428960099</v>
      </c>
      <c r="CQ104" s="27">
        <v>10.7460658534205</v>
      </c>
      <c r="CR104" s="27">
        <v>3.0795556740967802</v>
      </c>
      <c r="CS104" s="27">
        <v>0.33816445975099102</v>
      </c>
      <c r="CT104" s="27">
        <v>0.88264896212965704</v>
      </c>
      <c r="CU104" s="27">
        <v>1.19179212947892</v>
      </c>
      <c r="CV104" s="27">
        <v>10.6348047000631</v>
      </c>
      <c r="CW104" s="27">
        <v>3.0160304085490801</v>
      </c>
      <c r="CX104" s="27">
        <v>3.9571450864816296E-3</v>
      </c>
      <c r="CY104" s="27">
        <v>8.3993427709513497</v>
      </c>
      <c r="CZ104" s="27">
        <v>0.52710799688322296</v>
      </c>
      <c r="DA104" s="27">
        <v>2.69321846069406E-3</v>
      </c>
      <c r="DB104" s="27">
        <v>0.160759247057948</v>
      </c>
      <c r="DC104" s="27">
        <v>0</v>
      </c>
      <c r="DD104" s="28">
        <v>53.874005702125402</v>
      </c>
      <c r="DE104" s="27">
        <v>188.65435902116201</v>
      </c>
      <c r="DF104" s="27">
        <v>7.6558138367795303</v>
      </c>
      <c r="DG104" s="27">
        <v>20.675217393976801</v>
      </c>
      <c r="DH104" s="27">
        <v>0.15098557046962399</v>
      </c>
      <c r="DI104" s="27">
        <v>8.7721673949397303</v>
      </c>
      <c r="DJ104" s="28">
        <v>225.908543217328</v>
      </c>
      <c r="DK104" s="27">
        <v>1.3375922030898799</v>
      </c>
      <c r="DL104" s="27">
        <v>3.2757610340833999E-2</v>
      </c>
      <c r="DM104" s="27">
        <v>-0.142880144433641</v>
      </c>
      <c r="DN104" s="28">
        <v>1.2274696689970701</v>
      </c>
      <c r="DO104" s="27">
        <v>34.5385928408962</v>
      </c>
      <c r="DP104" s="27">
        <v>13.760749744534101</v>
      </c>
      <c r="DQ104" s="28">
        <v>48.299342585430203</v>
      </c>
      <c r="DR104" s="28">
        <v>275.43535547175497</v>
      </c>
      <c r="DS104" s="28">
        <v>329.30936117388001</v>
      </c>
    </row>
    <row r="105" spans="1:123" ht="11.25">
      <c r="A105" s="24">
        <v>2009</v>
      </c>
      <c r="B105" s="24" t="s">
        <v>56</v>
      </c>
      <c r="C105" s="23" t="s">
        <v>55</v>
      </c>
      <c r="D105" s="21">
        <v>4.4954368140870402E-3</v>
      </c>
      <c r="E105" s="21">
        <v>6.1664679664009904E-4</v>
      </c>
      <c r="F105" s="21">
        <v>2.0147301407832699E-4</v>
      </c>
      <c r="G105" s="21">
        <v>7.5930547407753905E-5</v>
      </c>
      <c r="H105" s="21">
        <v>0</v>
      </c>
      <c r="I105" s="21">
        <v>1.4456490539407701E-4</v>
      </c>
      <c r="J105" s="21">
        <v>0</v>
      </c>
      <c r="K105" s="21">
        <v>3.7501527850024899E-4</v>
      </c>
      <c r="L105" s="21">
        <v>4.7631345392293301E-2</v>
      </c>
      <c r="M105" s="21">
        <v>2.5279371538255101E-3</v>
      </c>
      <c r="N105" s="21">
        <v>1.32979608533855E-2</v>
      </c>
      <c r="O105" s="21">
        <v>1.8613535654307899E-3</v>
      </c>
      <c r="P105" s="21">
        <v>1.88173503661045E-3</v>
      </c>
      <c r="Q105" s="21">
        <v>9.8599476115614898E-3</v>
      </c>
      <c r="R105" s="21">
        <v>8.2182185459466605E-3</v>
      </c>
      <c r="S105" s="21">
        <v>7.4833610467707002E-4</v>
      </c>
      <c r="T105" s="21">
        <v>3.89367372259787E-2</v>
      </c>
      <c r="U105" s="21">
        <v>1.2798118290940699E-3</v>
      </c>
      <c r="V105" s="21">
        <v>8.0741656964151594E-3</v>
      </c>
      <c r="W105" s="21">
        <v>0</v>
      </c>
      <c r="X105" s="21">
        <v>5.7856710334119E-3</v>
      </c>
      <c r="Y105" s="21">
        <v>3.2438894087382202E-3</v>
      </c>
      <c r="Z105" s="21">
        <v>7.62538245655422E-4</v>
      </c>
      <c r="AA105" s="21">
        <v>3.8934129064368901E-3</v>
      </c>
      <c r="AB105" s="21">
        <v>5.4640890196350099E-3</v>
      </c>
      <c r="AC105" s="21">
        <v>7.1144137439436303E-2</v>
      </c>
      <c r="AD105" s="21">
        <v>5.4470561644448497E-3</v>
      </c>
      <c r="AE105" s="21">
        <v>7.4109354358275396E-4</v>
      </c>
      <c r="AF105" s="21">
        <v>1.8011434651780301E-3</v>
      </c>
      <c r="AG105" s="21">
        <v>7.3290366941184998E-4</v>
      </c>
      <c r="AH105" s="21">
        <v>1.8694818076495399E-4</v>
      </c>
      <c r="AI105" s="21">
        <v>7.6024113984338301E-3</v>
      </c>
      <c r="AJ105" s="21">
        <v>5.6389038029976196E-3</v>
      </c>
      <c r="AK105" s="21">
        <v>1.42210146426406E-3</v>
      </c>
      <c r="AL105" s="21">
        <v>1.1587232433206199E-3</v>
      </c>
      <c r="AM105" s="21">
        <v>1.9518095326028899E-4</v>
      </c>
      <c r="AN105" s="21">
        <v>4.89843078521554E-5</v>
      </c>
      <c r="AO105" s="21">
        <v>8.4174438866661296E-3</v>
      </c>
      <c r="AP105" s="21">
        <v>1.4282621565487499E-2</v>
      </c>
      <c r="AQ105" s="21">
        <v>2.8865557636672799E-3</v>
      </c>
      <c r="AR105" s="21">
        <v>1.01529441979138E-2</v>
      </c>
      <c r="AS105" s="21">
        <v>7.9333749998322396E-4</v>
      </c>
      <c r="AT105" s="21">
        <v>1.02716628418941E-2</v>
      </c>
      <c r="AU105" s="21">
        <v>2.4923515217161098E-3</v>
      </c>
      <c r="AV105" s="21">
        <v>4.9345250463988296E-3</v>
      </c>
      <c r="AW105" s="21">
        <v>1.00327116118591E-2</v>
      </c>
      <c r="AX105" s="21">
        <v>2.2206500073277999E-2</v>
      </c>
      <c r="AY105" s="21">
        <v>3.45440232957729E-3</v>
      </c>
      <c r="AZ105" s="21">
        <v>1.5815683707941701E-3</v>
      </c>
      <c r="BA105" s="21">
        <v>0.83146742762688597</v>
      </c>
      <c r="BB105" s="21">
        <v>1.93401741672461E-5</v>
      </c>
      <c r="BC105" s="21">
        <v>2.42770501903905E-2</v>
      </c>
      <c r="BD105" s="21">
        <v>1.4916476338267599E-2</v>
      </c>
      <c r="BE105" s="21">
        <v>1.9652523848264498E-2</v>
      </c>
      <c r="BF105" s="21">
        <v>2.6350816623783201E-2</v>
      </c>
      <c r="BG105" s="21">
        <v>7.5204939248738306E-2</v>
      </c>
      <c r="BH105" s="21">
        <v>0.119311481804787</v>
      </c>
      <c r="BI105" s="21">
        <v>8.6595904206098698E-3</v>
      </c>
      <c r="BJ105" s="21">
        <v>4.4990772152099498E-2</v>
      </c>
      <c r="BK105" s="21">
        <v>8.8353270033253006E-3</v>
      </c>
      <c r="BL105" s="21">
        <v>0.104560258811818</v>
      </c>
      <c r="BM105" s="21">
        <v>4.7475051669431598E-2</v>
      </c>
      <c r="BN105" s="21">
        <v>1.52988299245648E-2</v>
      </c>
      <c r="BO105" s="21">
        <v>3.4762618088730102E-2</v>
      </c>
      <c r="BP105" s="21">
        <v>4.0061916299664803E-2</v>
      </c>
      <c r="BQ105" s="21">
        <v>0.42669335887581</v>
      </c>
      <c r="BR105" s="21">
        <v>0.74023941262632298</v>
      </c>
      <c r="BS105" s="21">
        <v>0.28968412922311698</v>
      </c>
      <c r="BT105" s="21">
        <v>5.2041104986831198E-2</v>
      </c>
      <c r="BU105" s="21">
        <v>4.6971071036832401E-2</v>
      </c>
      <c r="BV105" s="21">
        <v>3.2385398108060802E-3</v>
      </c>
      <c r="BW105" s="21">
        <v>0.15162069739412901</v>
      </c>
      <c r="BX105" s="21">
        <v>0.78169994003705001</v>
      </c>
      <c r="BY105" s="21">
        <v>1.3982452992580999E-2</v>
      </c>
      <c r="BZ105" s="21">
        <v>2.7907697152531701E-2</v>
      </c>
      <c r="CA105" s="21">
        <v>0</v>
      </c>
      <c r="CB105" s="21">
        <v>1.19672570063225E-2</v>
      </c>
      <c r="CC105" s="21">
        <v>6.1626417766791501E-2</v>
      </c>
      <c r="CD105" s="21">
        <v>6.3983573347281206E-2</v>
      </c>
      <c r="CE105" s="21">
        <v>0.21682605373449201</v>
      </c>
      <c r="CF105" s="21">
        <v>0.44742243390810099</v>
      </c>
      <c r="CG105" s="21">
        <v>6.7215927742613202E-3</v>
      </c>
      <c r="CH105" s="21">
        <v>4.5891352670736102E-2</v>
      </c>
      <c r="CI105" s="21">
        <v>3.7212540106137303E-2</v>
      </c>
      <c r="CJ105" s="21">
        <v>7.9243953132465304E-4</v>
      </c>
      <c r="CK105" s="21">
        <v>3.1916470822746602E-2</v>
      </c>
      <c r="CL105" s="21">
        <v>8.0140483475279897E-2</v>
      </c>
      <c r="CM105" s="21">
        <v>3.0165505585038499E-2</v>
      </c>
      <c r="CN105" s="21">
        <v>1.3090263252908199E-3</v>
      </c>
      <c r="CO105" s="21">
        <v>8.2006331106247807E-3</v>
      </c>
      <c r="CP105" s="21">
        <v>0.102686945122041</v>
      </c>
      <c r="CQ105" s="21">
        <v>18.201265021191201</v>
      </c>
      <c r="CR105" s="21">
        <v>3.4739357356139</v>
      </c>
      <c r="CS105" s="21">
        <v>1.90406132654964</v>
      </c>
      <c r="CT105" s="21">
        <v>0.82617781460003603</v>
      </c>
      <c r="CU105" s="21">
        <v>0.53735151453148999</v>
      </c>
      <c r="CV105" s="21">
        <v>1.5735389643673099</v>
      </c>
      <c r="CW105" s="21">
        <v>9.0393526483371307</v>
      </c>
      <c r="CX105" s="21">
        <v>7.28562552371577E-3</v>
      </c>
      <c r="CY105" s="21">
        <v>12.909613104378099</v>
      </c>
      <c r="CZ105" s="21">
        <v>0.39885107999979802</v>
      </c>
      <c r="DA105" s="21">
        <v>4.1526061154238203E-3</v>
      </c>
      <c r="DB105" s="21">
        <v>7.4253781993361703E-2</v>
      </c>
      <c r="DC105" s="21">
        <v>0</v>
      </c>
      <c r="DD105" s="22">
        <v>54.393627202176603</v>
      </c>
      <c r="DE105" s="21">
        <v>190.24518108612</v>
      </c>
      <c r="DF105" s="21">
        <v>4.0942750343771097</v>
      </c>
      <c r="DG105" s="21">
        <v>31.224191121420599</v>
      </c>
      <c r="DH105" s="21">
        <v>0.204658788219612</v>
      </c>
      <c r="DI105" s="21">
        <v>111.587213844395</v>
      </c>
      <c r="DJ105" s="22">
        <v>337.35551987453198</v>
      </c>
      <c r="DK105" s="21">
        <v>0.83399492644584805</v>
      </c>
      <c r="DL105" s="21">
        <v>4.3202905362323997E-3</v>
      </c>
      <c r="DM105" s="21">
        <v>5.2488321199368297E-2</v>
      </c>
      <c r="DN105" s="22">
        <v>0.89080353818144897</v>
      </c>
      <c r="DO105" s="21">
        <v>4.35140173424245</v>
      </c>
      <c r="DP105" s="21">
        <v>3.50617943091896</v>
      </c>
      <c r="DQ105" s="22">
        <v>7.8575811651614096</v>
      </c>
      <c r="DR105" s="22">
        <v>346.10390457787503</v>
      </c>
      <c r="DS105" s="22">
        <v>400.49753178005102</v>
      </c>
    </row>
    <row r="106" spans="1:123" ht="11.25">
      <c r="A106" s="24">
        <v>2009</v>
      </c>
      <c r="B106" s="24" t="s">
        <v>54</v>
      </c>
      <c r="C106" s="23" t="s">
        <v>53</v>
      </c>
      <c r="D106" s="21">
        <v>1.1124363577062601E-2</v>
      </c>
      <c r="E106" s="21">
        <v>8.6864500417265498E-4</v>
      </c>
      <c r="F106" s="21">
        <v>6.0420367419455898E-3</v>
      </c>
      <c r="G106" s="21">
        <v>1.75340576104983E-5</v>
      </c>
      <c r="H106" s="21">
        <v>7.5337860441785395E-5</v>
      </c>
      <c r="I106" s="21">
        <v>1.47430434897961E-2</v>
      </c>
      <c r="J106" s="21">
        <v>0</v>
      </c>
      <c r="K106" s="21">
        <v>8.9245533501198307E-3</v>
      </c>
      <c r="L106" s="21">
        <v>0.243241135036765</v>
      </c>
      <c r="M106" s="21">
        <v>3.7776964394712002E-2</v>
      </c>
      <c r="N106" s="21">
        <v>3.6268197289266897E-2</v>
      </c>
      <c r="O106" s="21">
        <v>9.5334401947773807E-3</v>
      </c>
      <c r="P106" s="21">
        <v>1.8066436865868201E-3</v>
      </c>
      <c r="Q106" s="21">
        <v>3.49630740514685E-2</v>
      </c>
      <c r="R106" s="21">
        <v>5.3645963762115098E-2</v>
      </c>
      <c r="S106" s="21">
        <v>8.5043996464469699E-3</v>
      </c>
      <c r="T106" s="21">
        <v>0.381592555956354</v>
      </c>
      <c r="U106" s="21">
        <v>1.2531142588566999E-2</v>
      </c>
      <c r="V106" s="21">
        <v>2.2135795785360499E-2</v>
      </c>
      <c r="W106" s="21">
        <v>0</v>
      </c>
      <c r="X106" s="21">
        <v>1.83485919673054E-2</v>
      </c>
      <c r="Y106" s="21">
        <v>2.07118709754429E-2</v>
      </c>
      <c r="Z106" s="21">
        <v>4.1427458401913E-3</v>
      </c>
      <c r="AA106" s="21">
        <v>4.07941657671081E-2</v>
      </c>
      <c r="AB106" s="21">
        <v>5.0552034607043703E-2</v>
      </c>
      <c r="AC106" s="21">
        <v>3.1142362969636201E-2</v>
      </c>
      <c r="AD106" s="21">
        <v>8.7095287614851996E-2</v>
      </c>
      <c r="AE106" s="21">
        <v>3.7756569602920998E-3</v>
      </c>
      <c r="AF106" s="21">
        <v>1.06274824754733E-2</v>
      </c>
      <c r="AG106" s="21">
        <v>9.4989020899264292E-3</v>
      </c>
      <c r="AH106" s="21">
        <v>5.6454390423738903E-3</v>
      </c>
      <c r="AI106" s="21">
        <v>0.10348007881599</v>
      </c>
      <c r="AJ106" s="21">
        <v>2.75913011236485E-2</v>
      </c>
      <c r="AK106" s="21">
        <v>2.1676636083078502E-2</v>
      </c>
      <c r="AL106" s="21">
        <v>1.5008048217740599E-2</v>
      </c>
      <c r="AM106" s="21">
        <v>5.4042077252634598E-3</v>
      </c>
      <c r="AN106" s="21">
        <v>1.8358857319485499E-3</v>
      </c>
      <c r="AO106" s="21">
        <v>0.11289366677949</v>
      </c>
      <c r="AP106" s="21">
        <v>0.21463442909637601</v>
      </c>
      <c r="AQ106" s="21">
        <v>3.9174131300632999E-2</v>
      </c>
      <c r="AR106" s="21">
        <v>0.144920502583849</v>
      </c>
      <c r="AS106" s="21">
        <v>1.14593696252311E-2</v>
      </c>
      <c r="AT106" s="21">
        <v>0.44230968186142999</v>
      </c>
      <c r="AU106" s="21">
        <v>2.44447830530213E-2</v>
      </c>
      <c r="AV106" s="21">
        <v>6.0655092588618398E-2</v>
      </c>
      <c r="AW106" s="21">
        <v>0.17677633155372899</v>
      </c>
      <c r="AX106" s="21">
        <v>0.33896923588386002</v>
      </c>
      <c r="AY106" s="21">
        <v>4.00575862730203E-2</v>
      </c>
      <c r="AZ106" s="21">
        <v>3.67144406077713E-2</v>
      </c>
      <c r="BA106" s="21">
        <v>5.1725253374844002E-2</v>
      </c>
      <c r="BB106" s="21">
        <v>1.5780997533793999E-4</v>
      </c>
      <c r="BC106" s="21">
        <v>1.06006406453181</v>
      </c>
      <c r="BD106" s="21">
        <v>0.214028384094095</v>
      </c>
      <c r="BE106" s="21">
        <v>0.42702627145439498</v>
      </c>
      <c r="BF106" s="21">
        <v>0.41740995389121399</v>
      </c>
      <c r="BG106" s="21">
        <v>1.4671738897095501</v>
      </c>
      <c r="BH106" s="21">
        <v>1.7450346653917099</v>
      </c>
      <c r="BI106" s="21">
        <v>0.204602893570864</v>
      </c>
      <c r="BJ106" s="21">
        <v>0.77414626604300096</v>
      </c>
      <c r="BK106" s="21">
        <v>0.17243191914234099</v>
      </c>
      <c r="BL106" s="21">
        <v>0.90839198898513596</v>
      </c>
      <c r="BM106" s="21">
        <v>1.3878213784296001</v>
      </c>
      <c r="BN106" s="21">
        <v>0.44979098560339098</v>
      </c>
      <c r="BO106" s="21">
        <v>2.7741256153125202</v>
      </c>
      <c r="BP106" s="21">
        <v>0.63749350461308996</v>
      </c>
      <c r="BQ106" s="21">
        <v>4.1641347891935902E-2</v>
      </c>
      <c r="BR106" s="21">
        <v>0.110875180926695</v>
      </c>
      <c r="BS106" s="21">
        <v>4.2607609221496603E-2</v>
      </c>
      <c r="BT106" s="21">
        <v>1.04600054346605</v>
      </c>
      <c r="BU106" s="21">
        <v>0.95502760143061505</v>
      </c>
      <c r="BV106" s="21">
        <v>7.5675223485552806E-2</v>
      </c>
      <c r="BW106" s="21">
        <v>5.3153777805953304</v>
      </c>
      <c r="BX106" s="21">
        <v>3.2576752258667501</v>
      </c>
      <c r="BY106" s="21">
        <v>0.57085722909401604</v>
      </c>
      <c r="BZ106" s="21">
        <v>0.53569015462749103</v>
      </c>
      <c r="CA106" s="21">
        <v>0</v>
      </c>
      <c r="CB106" s="21">
        <v>0.16223726433670299</v>
      </c>
      <c r="CC106" s="21">
        <v>0.20063784480863101</v>
      </c>
      <c r="CD106" s="21">
        <v>0.14313195720285399</v>
      </c>
      <c r="CE106" s="21">
        <v>0.52315773748638295</v>
      </c>
      <c r="CF106" s="21">
        <v>1.33286331517774</v>
      </c>
      <c r="CG106" s="21">
        <v>0.17538309219880499</v>
      </c>
      <c r="CH106" s="21">
        <v>5.0479763686217899E-2</v>
      </c>
      <c r="CI106" s="21">
        <v>9.6376183109559102E-2</v>
      </c>
      <c r="CJ106" s="21">
        <v>1.88590119700748E-2</v>
      </c>
      <c r="CK106" s="21">
        <v>0.19826191095548801</v>
      </c>
      <c r="CL106" s="21">
        <v>0.495623090346963</v>
      </c>
      <c r="CM106" s="21">
        <v>0.29627993902393901</v>
      </c>
      <c r="CN106" s="21">
        <v>2.6304285062060399E-2</v>
      </c>
      <c r="CO106" s="21">
        <v>0.220269270153063</v>
      </c>
      <c r="CP106" s="21">
        <v>0.284738745464301</v>
      </c>
      <c r="CQ106" s="21">
        <v>1.53460110210457</v>
      </c>
      <c r="CR106" s="21">
        <v>0.22933543697705699</v>
      </c>
      <c r="CS106" s="21">
        <v>0.56807029393369302</v>
      </c>
      <c r="CT106" s="21">
        <v>0.19546506205435801</v>
      </c>
      <c r="CU106" s="21">
        <v>1.5860400250914099E-2</v>
      </c>
      <c r="CV106" s="21">
        <v>0.44903085497415801</v>
      </c>
      <c r="CW106" s="21">
        <v>7.1128602145646494E-2</v>
      </c>
      <c r="CX106" s="21">
        <v>82.679020654023503</v>
      </c>
      <c r="CY106" s="21">
        <v>2.9734790150591599</v>
      </c>
      <c r="CZ106" s="21">
        <v>3.9068114235429698</v>
      </c>
      <c r="DA106" s="21">
        <v>7.4211091349776395E-2</v>
      </c>
      <c r="DB106" s="21">
        <v>0.221998044020977</v>
      </c>
      <c r="DC106" s="21">
        <v>0</v>
      </c>
      <c r="DD106" s="22">
        <v>124.77060290783599</v>
      </c>
      <c r="DE106" s="21">
        <v>477.50095127123598</v>
      </c>
      <c r="DF106" s="21">
        <v>1.8576972112964101E-2</v>
      </c>
      <c r="DG106" s="21">
        <v>23.575519184291799</v>
      </c>
      <c r="DH106" s="21">
        <v>2.0608423383894601E-2</v>
      </c>
      <c r="DI106" s="21">
        <v>0.15746237699988599</v>
      </c>
      <c r="DJ106" s="22">
        <v>501.273118228025</v>
      </c>
      <c r="DK106" s="21">
        <v>15.1191189564531</v>
      </c>
      <c r="DL106" s="21">
        <v>2.22538145162595E-3</v>
      </c>
      <c r="DM106" s="21">
        <v>-5.1465292942860001E-2</v>
      </c>
      <c r="DN106" s="22">
        <v>15.069879044961899</v>
      </c>
      <c r="DO106" s="21">
        <v>28.652378252614</v>
      </c>
      <c r="DP106" s="21">
        <v>15.791279272410399</v>
      </c>
      <c r="DQ106" s="22">
        <v>44.443657525024399</v>
      </c>
      <c r="DR106" s="22">
        <v>560.786654798011</v>
      </c>
      <c r="DS106" s="22">
        <v>685.55725770584797</v>
      </c>
    </row>
    <row r="107" spans="1:123" ht="11.25">
      <c r="A107" s="24">
        <v>2009</v>
      </c>
      <c r="B107" s="24" t="s">
        <v>52</v>
      </c>
      <c r="C107" s="23" t="s">
        <v>51</v>
      </c>
      <c r="D107" s="21">
        <v>4.5442246078773501</v>
      </c>
      <c r="E107" s="21">
        <v>0.75961918480364898</v>
      </c>
      <c r="F107" s="21">
        <v>0</v>
      </c>
      <c r="G107" s="21">
        <v>0</v>
      </c>
      <c r="H107" s="21">
        <v>0</v>
      </c>
      <c r="I107" s="21">
        <v>0.57354310362205796</v>
      </c>
      <c r="J107" s="21">
        <v>0</v>
      </c>
      <c r="K107" s="21">
        <v>0.195944971635097</v>
      </c>
      <c r="L107" s="21">
        <v>29.165967271571098</v>
      </c>
      <c r="M107" s="21">
        <v>0.87489090313926599</v>
      </c>
      <c r="N107" s="21">
        <v>0.75839103652640105</v>
      </c>
      <c r="O107" s="21">
        <v>0.120523281382029</v>
      </c>
      <c r="P107" s="21">
        <v>0.122861762346217</v>
      </c>
      <c r="Q107" s="21">
        <v>0.47898743493594498</v>
      </c>
      <c r="R107" s="21">
        <v>0.537483449804525</v>
      </c>
      <c r="S107" s="21">
        <v>2.62312179509319E-2</v>
      </c>
      <c r="T107" s="21">
        <v>1.7306719468391101</v>
      </c>
      <c r="U107" s="21">
        <v>5.6544087812541201E-2</v>
      </c>
      <c r="V107" s="21">
        <v>0.36626782422391602</v>
      </c>
      <c r="W107" s="21">
        <v>0</v>
      </c>
      <c r="X107" s="21">
        <v>0.96867141570118398</v>
      </c>
      <c r="Y107" s="21">
        <v>0.40195814072236302</v>
      </c>
      <c r="Z107" s="21">
        <v>2.9642790798725501E-2</v>
      </c>
      <c r="AA107" s="21">
        <v>0.44692379343199801</v>
      </c>
      <c r="AB107" s="21">
        <v>0.49549683133674799</v>
      </c>
      <c r="AC107" s="21">
        <v>1.48675139366647</v>
      </c>
      <c r="AD107" s="21">
        <v>0.22801747182540799</v>
      </c>
      <c r="AE107" s="21">
        <v>6.2001631234460397E-2</v>
      </c>
      <c r="AF107" s="21">
        <v>7.9426181998604295E-2</v>
      </c>
      <c r="AG107" s="21">
        <v>9.6015929719780999E-2</v>
      </c>
      <c r="AH107" s="21">
        <v>9.8316647253754497E-2</v>
      </c>
      <c r="AI107" s="21">
        <v>0.60897295849019295</v>
      </c>
      <c r="AJ107" s="21">
        <v>0.34931332993369102</v>
      </c>
      <c r="AK107" s="21">
        <v>0.46373882812359701</v>
      </c>
      <c r="AL107" s="21">
        <v>0.57651345497867901</v>
      </c>
      <c r="AM107" s="21">
        <v>2.0290227032576599E-2</v>
      </c>
      <c r="AN107" s="21">
        <v>2.81453900771544E-2</v>
      </c>
      <c r="AO107" s="21">
        <v>3.1151565341678999</v>
      </c>
      <c r="AP107" s="21">
        <v>3.28309060885092</v>
      </c>
      <c r="AQ107" s="21">
        <v>0.56741964339581197</v>
      </c>
      <c r="AR107" s="21">
        <v>1.95363890205089</v>
      </c>
      <c r="AS107" s="21">
        <v>4.1637885222916303E-2</v>
      </c>
      <c r="AT107" s="21">
        <v>2.6460375871945399</v>
      </c>
      <c r="AU107" s="21">
        <v>0.69417667530432003</v>
      </c>
      <c r="AV107" s="21">
        <v>1.5542994841698501</v>
      </c>
      <c r="AW107" s="21">
        <v>2.95168966042699</v>
      </c>
      <c r="AX107" s="21">
        <v>11.5825604493628</v>
      </c>
      <c r="AY107" s="21">
        <v>0.215314839712725</v>
      </c>
      <c r="AZ107" s="21">
        <v>0.44797542468232099</v>
      </c>
      <c r="BA107" s="21">
        <v>2.8848471129452</v>
      </c>
      <c r="BB107" s="21">
        <v>6.3512073440681095E-4</v>
      </c>
      <c r="BC107" s="21">
        <v>4.6746606903745098</v>
      </c>
      <c r="BD107" s="21">
        <v>2.4574052034810299</v>
      </c>
      <c r="BE107" s="21">
        <v>2.4789299288044599</v>
      </c>
      <c r="BF107" s="21">
        <v>2.6667676942078802</v>
      </c>
      <c r="BG107" s="21">
        <v>8.81129039438982</v>
      </c>
      <c r="BH107" s="21">
        <v>9.6103366294138208</v>
      </c>
      <c r="BI107" s="21">
        <v>0.24877836522049199</v>
      </c>
      <c r="BJ107" s="21">
        <v>1.34029527227375</v>
      </c>
      <c r="BK107" s="21">
        <v>0.28889514052784399</v>
      </c>
      <c r="BL107" s="21">
        <v>1.2558435626415001</v>
      </c>
      <c r="BM107" s="21">
        <v>2.3751556516907102</v>
      </c>
      <c r="BN107" s="21">
        <v>1.14922040326937</v>
      </c>
      <c r="BO107" s="21">
        <v>3.84860032283957</v>
      </c>
      <c r="BP107" s="21">
        <v>3.4603033630334901</v>
      </c>
      <c r="BQ107" s="21">
        <v>6.4032127884081698</v>
      </c>
      <c r="BR107" s="21">
        <v>6.16764233625603</v>
      </c>
      <c r="BS107" s="21">
        <v>4.6545860544509097</v>
      </c>
      <c r="BT107" s="21">
        <v>16.0326813368732</v>
      </c>
      <c r="BU107" s="21">
        <v>4.7123530812847996</v>
      </c>
      <c r="BV107" s="21">
        <v>0.16300208656339099</v>
      </c>
      <c r="BW107" s="21">
        <v>17.6579468153538</v>
      </c>
      <c r="BX107" s="21">
        <v>9.9046932894131903</v>
      </c>
      <c r="BY107" s="21">
        <v>1.27853864095216</v>
      </c>
      <c r="BZ107" s="21">
        <v>1.2901011813307799</v>
      </c>
      <c r="CA107" s="21">
        <v>0</v>
      </c>
      <c r="CB107" s="21">
        <v>0.90772461003815297</v>
      </c>
      <c r="CC107" s="21">
        <v>1.12122848044492</v>
      </c>
      <c r="CD107" s="21">
        <v>1.6415648661241899</v>
      </c>
      <c r="CE107" s="21">
        <v>5.5608008525489101</v>
      </c>
      <c r="CF107" s="21">
        <v>12.5220906901161</v>
      </c>
      <c r="CG107" s="21">
        <v>1.4969590055717901</v>
      </c>
      <c r="CH107" s="21">
        <v>0.65724188891322699</v>
      </c>
      <c r="CI107" s="21">
        <v>0.84933573989577005</v>
      </c>
      <c r="CJ107" s="21">
        <v>1.1566325074856901E-2</v>
      </c>
      <c r="CK107" s="21">
        <v>2.92942231285762</v>
      </c>
      <c r="CL107" s="21">
        <v>5.7665943028673503</v>
      </c>
      <c r="CM107" s="21">
        <v>7.8154137443726599</v>
      </c>
      <c r="CN107" s="21">
        <v>0.330754384310184</v>
      </c>
      <c r="CO107" s="21">
        <v>3.2047152376263002</v>
      </c>
      <c r="CP107" s="21">
        <v>3.9660215435750801</v>
      </c>
      <c r="CQ107" s="21">
        <v>18.226751577922599</v>
      </c>
      <c r="CR107" s="21">
        <v>6.1889604883245104</v>
      </c>
      <c r="CS107" s="21">
        <v>1.0134803554161</v>
      </c>
      <c r="CT107" s="21">
        <v>3.80299697355276</v>
      </c>
      <c r="CU107" s="21">
        <v>0.90657421988832898</v>
      </c>
      <c r="CV107" s="21">
        <v>3.25258060241823</v>
      </c>
      <c r="CW107" s="21">
        <v>6.5751062604995099</v>
      </c>
      <c r="CX107" s="21">
        <v>12.068249199297099</v>
      </c>
      <c r="CY107" s="21">
        <v>13.3924117054852</v>
      </c>
      <c r="CZ107" s="21">
        <v>22.3660107668398</v>
      </c>
      <c r="DA107" s="21">
        <v>0.24773418967692501</v>
      </c>
      <c r="DB107" s="21">
        <v>1.93307730540675</v>
      </c>
      <c r="DC107" s="21">
        <v>0</v>
      </c>
      <c r="DD107" s="22">
        <v>330.37743629113697</v>
      </c>
      <c r="DE107" s="21">
        <v>615.98661979028805</v>
      </c>
      <c r="DF107" s="21">
        <v>37.492817879534698</v>
      </c>
      <c r="DG107" s="21">
        <v>34.976228499031599</v>
      </c>
      <c r="DH107" s="21">
        <v>4.8070230744743002E-2</v>
      </c>
      <c r="DI107" s="21">
        <v>317.66649093567202</v>
      </c>
      <c r="DJ107" s="22">
        <v>1006.1702273352701</v>
      </c>
      <c r="DK107" s="21">
        <v>23.799109604893001</v>
      </c>
      <c r="DL107" s="21">
        <v>7.1091654321930806E-2</v>
      </c>
      <c r="DM107" s="21">
        <v>-0.766152378842898</v>
      </c>
      <c r="DN107" s="22">
        <v>23.104048880372101</v>
      </c>
      <c r="DO107" s="21">
        <v>55.146381653481797</v>
      </c>
      <c r="DP107" s="21">
        <v>30.606441533915401</v>
      </c>
      <c r="DQ107" s="22">
        <v>85.752823187397297</v>
      </c>
      <c r="DR107" s="22">
        <v>1115.02709940304</v>
      </c>
      <c r="DS107" s="22">
        <v>1445.4045356941799</v>
      </c>
    </row>
    <row r="108" spans="1:123" ht="15.95" customHeight="1">
      <c r="A108" s="30">
        <v>2009</v>
      </c>
      <c r="B108" s="30" t="s">
        <v>50</v>
      </c>
      <c r="C108" s="29" t="s">
        <v>49</v>
      </c>
      <c r="D108" s="27">
        <v>0.313189963102459</v>
      </c>
      <c r="E108" s="27">
        <v>0.57853003688645799</v>
      </c>
      <c r="F108" s="27">
        <v>0.30482696941336102</v>
      </c>
      <c r="G108" s="27">
        <v>4.4090021110966804</v>
      </c>
      <c r="H108" s="27">
        <v>5.7274629307548401E-5</v>
      </c>
      <c r="I108" s="27">
        <v>1.3979321088726799E-3</v>
      </c>
      <c r="J108" s="27">
        <v>0</v>
      </c>
      <c r="K108" s="27">
        <v>1.1034871083490899E-3</v>
      </c>
      <c r="L108" s="27">
        <v>9.6485603415937399E-2</v>
      </c>
      <c r="M108" s="27">
        <v>0.10255529027405801</v>
      </c>
      <c r="N108" s="27">
        <v>1.1706771199659601E-2</v>
      </c>
      <c r="O108" s="27">
        <v>2.4500576547185301E-3</v>
      </c>
      <c r="P108" s="27">
        <v>4.4888142744170599E-4</v>
      </c>
      <c r="Q108" s="27">
        <v>0.24517205543634599</v>
      </c>
      <c r="R108" s="27">
        <v>0.104232876112543</v>
      </c>
      <c r="S108" s="27">
        <v>6.9193236068510994E-2</v>
      </c>
      <c r="T108" s="27">
        <v>0.46452248569612098</v>
      </c>
      <c r="U108" s="27">
        <v>1.5105330719577099E-2</v>
      </c>
      <c r="V108" s="27">
        <v>2.2499136828984501E-3</v>
      </c>
      <c r="W108" s="27">
        <v>0</v>
      </c>
      <c r="X108" s="27">
        <v>3.0750676245666899E-3</v>
      </c>
      <c r="Y108" s="27">
        <v>8.4411219428060902E-2</v>
      </c>
      <c r="Z108" s="27">
        <v>2.8550541704271798E-4</v>
      </c>
      <c r="AA108" s="27">
        <v>5.4954852705705404E-3</v>
      </c>
      <c r="AB108" s="27">
        <v>0.18610094619168699</v>
      </c>
      <c r="AC108" s="27">
        <v>0.23215335242593699</v>
      </c>
      <c r="AD108" s="27">
        <v>0.14072714493264599</v>
      </c>
      <c r="AE108" s="27">
        <v>1.3470779453836399E-2</v>
      </c>
      <c r="AF108" s="27">
        <v>1.4939082137877599E-2</v>
      </c>
      <c r="AG108" s="27">
        <v>2.99169487452258E-2</v>
      </c>
      <c r="AH108" s="27">
        <v>0.111977513275997</v>
      </c>
      <c r="AI108" s="27">
        <v>0.46616661641908602</v>
      </c>
      <c r="AJ108" s="27">
        <v>0.239669002958531</v>
      </c>
      <c r="AK108" s="27">
        <v>2.6747362081583899E-3</v>
      </c>
      <c r="AL108" s="27">
        <v>2.4770983385941402E-3</v>
      </c>
      <c r="AM108" s="27">
        <v>9.9530482363369196E-3</v>
      </c>
      <c r="AN108" s="27">
        <v>4.7518018215787503E-3</v>
      </c>
      <c r="AO108" s="27">
        <v>1.03959968607399</v>
      </c>
      <c r="AP108" s="27">
        <v>0.49417139454617998</v>
      </c>
      <c r="AQ108" s="27">
        <v>0.190758384552324</v>
      </c>
      <c r="AR108" s="27">
        <v>0.46180558658801801</v>
      </c>
      <c r="AS108" s="27">
        <v>3.2598356134668702E-2</v>
      </c>
      <c r="AT108" s="27">
        <v>0.769501366249562</v>
      </c>
      <c r="AU108" s="27">
        <v>0.15675112115037401</v>
      </c>
      <c r="AV108" s="27">
        <v>7.7037045721798203E-2</v>
      </c>
      <c r="AW108" s="27">
        <v>0.80841784371005898</v>
      </c>
      <c r="AX108" s="27">
        <v>4.3381987910375202</v>
      </c>
      <c r="AY108" s="27">
        <v>0.16133139610063599</v>
      </c>
      <c r="AZ108" s="27">
        <v>0.33785117027954298</v>
      </c>
      <c r="BA108" s="27">
        <v>0.14347537169320701</v>
      </c>
      <c r="BB108" s="27">
        <v>1.08127855419296E-4</v>
      </c>
      <c r="BC108" s="27">
        <v>0.71682471307482098</v>
      </c>
      <c r="BD108" s="27">
        <v>0.56369183273588996</v>
      </c>
      <c r="BE108" s="27">
        <v>0.448315418486813</v>
      </c>
      <c r="BF108" s="27">
        <v>0.183560369378238</v>
      </c>
      <c r="BG108" s="27">
        <v>1.0010026570211701</v>
      </c>
      <c r="BH108" s="27">
        <v>1.04947601245277</v>
      </c>
      <c r="BI108" s="27">
        <v>0.33775885125113803</v>
      </c>
      <c r="BJ108" s="27">
        <v>0.86811265748116795</v>
      </c>
      <c r="BK108" s="27">
        <v>0.115003841585278</v>
      </c>
      <c r="BL108" s="27">
        <v>0.489481030704639</v>
      </c>
      <c r="BM108" s="27">
        <v>4.9140054988725197</v>
      </c>
      <c r="BN108" s="27">
        <v>0.93654176768432595</v>
      </c>
      <c r="BO108" s="27">
        <v>3.8376484339274799</v>
      </c>
      <c r="BP108" s="27">
        <v>5.81839405542107</v>
      </c>
      <c r="BQ108" s="27">
        <v>0.16249155965677101</v>
      </c>
      <c r="BR108" s="27">
        <v>9.6550374897981595</v>
      </c>
      <c r="BS108" s="27">
        <v>5.3595084350804703</v>
      </c>
      <c r="BT108" s="27">
        <v>5.0957987629473802</v>
      </c>
      <c r="BU108" s="27">
        <v>0.26483096295860997</v>
      </c>
      <c r="BV108" s="27">
        <v>2.3453648613394499E-2</v>
      </c>
      <c r="BW108" s="27">
        <v>7.1208201821381998</v>
      </c>
      <c r="BX108" s="27">
        <v>4.1805391923543596</v>
      </c>
      <c r="BY108" s="27">
        <v>0.491148019712766</v>
      </c>
      <c r="BZ108" s="27">
        <v>8.3200013288208696E-2</v>
      </c>
      <c r="CA108" s="27">
        <v>0</v>
      </c>
      <c r="CB108" s="27">
        <v>0.166164419850166</v>
      </c>
      <c r="CC108" s="27">
        <v>0.302692241676289</v>
      </c>
      <c r="CD108" s="27">
        <v>0.45351914098646601</v>
      </c>
      <c r="CE108" s="27">
        <v>0.48044616209639701</v>
      </c>
      <c r="CF108" s="27">
        <v>2.1329795407836598</v>
      </c>
      <c r="CG108" s="27">
        <v>0.49323014153240102</v>
      </c>
      <c r="CH108" s="27">
        <v>0.69098071855020304</v>
      </c>
      <c r="CI108" s="27">
        <v>2.5167718224770401</v>
      </c>
      <c r="CJ108" s="27">
        <v>4.1860753833326703E-3</v>
      </c>
      <c r="CK108" s="27">
        <v>0.58351332751614804</v>
      </c>
      <c r="CL108" s="27">
        <v>6.0197496372110599</v>
      </c>
      <c r="CM108" s="27">
        <v>1.5122178203362899</v>
      </c>
      <c r="CN108" s="27">
        <v>0.286737011931953</v>
      </c>
      <c r="CO108" s="27">
        <v>4.1559685969481004</v>
      </c>
      <c r="CP108" s="27">
        <v>5.5956073282193204</v>
      </c>
      <c r="CQ108" s="27">
        <v>19.850236440564199</v>
      </c>
      <c r="CR108" s="27">
        <v>4.0666271916681103</v>
      </c>
      <c r="CS108" s="27">
        <v>1.0082895620666199</v>
      </c>
      <c r="CT108" s="27">
        <v>8.6856073899068296</v>
      </c>
      <c r="CU108" s="27">
        <v>1.0820784990836201</v>
      </c>
      <c r="CV108" s="27">
        <v>7.2398799826897502</v>
      </c>
      <c r="CW108" s="27">
        <v>3.7399906682498498</v>
      </c>
      <c r="CX108" s="27">
        <v>22.290389746620399</v>
      </c>
      <c r="CY108" s="27">
        <v>62.586064507078603</v>
      </c>
      <c r="CZ108" s="27">
        <v>44.704414574405902</v>
      </c>
      <c r="DA108" s="27">
        <v>0.116017134844971</v>
      </c>
      <c r="DB108" s="27">
        <v>1.1176777741783399</v>
      </c>
      <c r="DC108" s="27">
        <v>0</v>
      </c>
      <c r="DD108" s="28">
        <v>272.88076413009401</v>
      </c>
      <c r="DE108" s="27">
        <v>100.174834286262</v>
      </c>
      <c r="DF108" s="27">
        <v>164.27255800257899</v>
      </c>
      <c r="DG108" s="27">
        <v>5.3584080556063798E-2</v>
      </c>
      <c r="DH108" s="27">
        <v>3.42483052483274E-2</v>
      </c>
      <c r="DI108" s="27">
        <v>0.55148166384865105</v>
      </c>
      <c r="DJ108" s="28">
        <v>265.08670633849403</v>
      </c>
      <c r="DK108" s="27">
        <v>1.3646829869233601</v>
      </c>
      <c r="DL108" s="27">
        <v>0</v>
      </c>
      <c r="DM108" s="27">
        <v>-2.53560568384689E-2</v>
      </c>
      <c r="DN108" s="28">
        <v>1.33932693008489</v>
      </c>
      <c r="DO108" s="27">
        <v>3.01357219157837</v>
      </c>
      <c r="DP108" s="26">
        <v>1.3856533831725499</v>
      </c>
      <c r="DQ108" s="25">
        <v>4.3992255747509299</v>
      </c>
      <c r="DR108" s="25">
        <v>270.82525884333</v>
      </c>
      <c r="DS108" s="25">
        <v>543.70602297342396</v>
      </c>
    </row>
    <row r="109" spans="1:123" ht="11.25">
      <c r="A109" s="24">
        <v>2009</v>
      </c>
      <c r="B109" s="24" t="s">
        <v>48</v>
      </c>
      <c r="C109" s="23" t="s">
        <v>47</v>
      </c>
      <c r="D109" s="21">
        <v>2.1426051815900099E-2</v>
      </c>
      <c r="E109" s="21">
        <v>5.0395584363619502E-4</v>
      </c>
      <c r="F109" s="21">
        <v>2.9734353732419798E-3</v>
      </c>
      <c r="G109" s="21">
        <v>3.2473469357099599E-3</v>
      </c>
      <c r="H109" s="21">
        <v>3.18283208872109E-3</v>
      </c>
      <c r="I109" s="21">
        <v>8.4041145673506394E-3</v>
      </c>
      <c r="J109" s="21">
        <v>0</v>
      </c>
      <c r="K109" s="21">
        <v>4.3485762948281296E-3</v>
      </c>
      <c r="L109" s="21">
        <v>4.7320198398431601E-2</v>
      </c>
      <c r="M109" s="21">
        <v>1.9180131064562001E-2</v>
      </c>
      <c r="N109" s="21">
        <v>2.0449685924274201E-2</v>
      </c>
      <c r="O109" s="21">
        <v>6.5148962019083503E-3</v>
      </c>
      <c r="P109" s="21">
        <v>1.31143720447236E-3</v>
      </c>
      <c r="Q109" s="21">
        <v>1.32056004396845E-2</v>
      </c>
      <c r="R109" s="21">
        <v>2.1767319626380201E-2</v>
      </c>
      <c r="S109" s="21">
        <v>3.8808801389546501E-3</v>
      </c>
      <c r="T109" s="21">
        <v>0.127214942844734</v>
      </c>
      <c r="U109" s="21">
        <v>5.1757084837932999E-3</v>
      </c>
      <c r="V109" s="21">
        <v>9.2043630287564696E-3</v>
      </c>
      <c r="W109" s="21">
        <v>0</v>
      </c>
      <c r="X109" s="21">
        <v>1.12729967901408E-2</v>
      </c>
      <c r="Y109" s="21">
        <v>4.2466147136456099E-2</v>
      </c>
      <c r="Z109" s="21">
        <v>2.9672183816822199E-3</v>
      </c>
      <c r="AA109" s="21">
        <v>1.9754234797826401E-2</v>
      </c>
      <c r="AB109" s="21">
        <v>1.7600060400028199E-2</v>
      </c>
      <c r="AC109" s="21">
        <v>4.3568049902554397E-2</v>
      </c>
      <c r="AD109" s="21">
        <v>8.3244633316250802E-2</v>
      </c>
      <c r="AE109" s="21">
        <v>1.7175359157622001E-3</v>
      </c>
      <c r="AF109" s="21">
        <v>4.0147446013586502E-3</v>
      </c>
      <c r="AG109" s="21">
        <v>1.54796952126916E-2</v>
      </c>
      <c r="AH109" s="21">
        <v>3.0361242342808502E-3</v>
      </c>
      <c r="AI109" s="21">
        <v>3.01618584618197E-2</v>
      </c>
      <c r="AJ109" s="21">
        <v>1.74749798740844E-2</v>
      </c>
      <c r="AK109" s="21">
        <v>9.7755077329864E-3</v>
      </c>
      <c r="AL109" s="21">
        <v>2.521686542785E-2</v>
      </c>
      <c r="AM109" s="21">
        <v>3.6147573948557398E-3</v>
      </c>
      <c r="AN109" s="21">
        <v>2.1964023767795798E-3</v>
      </c>
      <c r="AO109" s="21">
        <v>7.9306237161977794E-2</v>
      </c>
      <c r="AP109" s="21">
        <v>0.109999587559129</v>
      </c>
      <c r="AQ109" s="21">
        <v>6.3561944338930504E-2</v>
      </c>
      <c r="AR109" s="21">
        <v>7.6350345459546304E-2</v>
      </c>
      <c r="AS109" s="21">
        <v>2.13451912577735E-2</v>
      </c>
      <c r="AT109" s="21">
        <v>0.19278159070954801</v>
      </c>
      <c r="AU109" s="21">
        <v>8.2879571114415004E-3</v>
      </c>
      <c r="AV109" s="21">
        <v>2.20159190981336E-2</v>
      </c>
      <c r="AW109" s="21">
        <v>6.98757889955018E-2</v>
      </c>
      <c r="AX109" s="21">
        <v>0.106191182515566</v>
      </c>
      <c r="AY109" s="21">
        <v>1.8527031730793501E-2</v>
      </c>
      <c r="AZ109" s="21">
        <v>8.3434791007852796E-2</v>
      </c>
      <c r="BA109" s="21">
        <v>0.689323418762401</v>
      </c>
      <c r="BB109" s="21">
        <v>6.5429556895966096E-5</v>
      </c>
      <c r="BC109" s="21">
        <v>0.22881819327633299</v>
      </c>
      <c r="BD109" s="21">
        <v>8.10294818636451E-2</v>
      </c>
      <c r="BE109" s="21">
        <v>0.15270594098336801</v>
      </c>
      <c r="BF109" s="21">
        <v>0.132530065918019</v>
      </c>
      <c r="BG109" s="21">
        <v>2.0171688878982601</v>
      </c>
      <c r="BH109" s="21">
        <v>2.05916997229901</v>
      </c>
      <c r="BI109" s="21">
        <v>4.8800062979102402E-2</v>
      </c>
      <c r="BJ109" s="21">
        <v>0.92567917918971698</v>
      </c>
      <c r="BK109" s="21">
        <v>0.18661731759502301</v>
      </c>
      <c r="BL109" s="21">
        <v>0.98520277918298704</v>
      </c>
      <c r="BM109" s="21">
        <v>0.63216718455443399</v>
      </c>
      <c r="BN109" s="21">
        <v>0.24866901583586501</v>
      </c>
      <c r="BO109" s="21">
        <v>0.62275655345612702</v>
      </c>
      <c r="BP109" s="21">
        <v>0.340820326876139</v>
      </c>
      <c r="BQ109" s="21">
        <v>7.2520464991361402E-2</v>
      </c>
      <c r="BR109" s="21">
        <v>0.112655997209595</v>
      </c>
      <c r="BS109" s="21">
        <v>4.24758256899029E-2</v>
      </c>
      <c r="BT109" s="21">
        <v>0.31338385809552</v>
      </c>
      <c r="BU109" s="21">
        <v>0.85874184641916196</v>
      </c>
      <c r="BV109" s="21">
        <v>8.6991591882603594E-2</v>
      </c>
      <c r="BW109" s="21">
        <v>3.5528439743927001</v>
      </c>
      <c r="BX109" s="21">
        <v>1.88521506111561</v>
      </c>
      <c r="BY109" s="21">
        <v>0.80953615917893396</v>
      </c>
      <c r="BZ109" s="21">
        <v>0.12358533358458799</v>
      </c>
      <c r="CA109" s="21">
        <v>0</v>
      </c>
      <c r="CB109" s="21">
        <v>0.34042304353710701</v>
      </c>
      <c r="CC109" s="21">
        <v>0.163638053635142</v>
      </c>
      <c r="CD109" s="21">
        <v>0.20524236684345401</v>
      </c>
      <c r="CE109" s="21">
        <v>0.40922829631577401</v>
      </c>
      <c r="CF109" s="21">
        <v>2.6145582936862102</v>
      </c>
      <c r="CG109" s="21">
        <v>0.19305690008493301</v>
      </c>
      <c r="CH109" s="21">
        <v>5.2562491779487602E-2</v>
      </c>
      <c r="CI109" s="21">
        <v>7.0926991325980196E-2</v>
      </c>
      <c r="CJ109" s="21">
        <v>6.12216615030066E-3</v>
      </c>
      <c r="CK109" s="21">
        <v>0.22308170222979201</v>
      </c>
      <c r="CL109" s="21">
        <v>0.36886515258975899</v>
      </c>
      <c r="CM109" s="21">
        <v>0.436935698708178</v>
      </c>
      <c r="CN109" s="21">
        <v>3.2107226801622403E-2</v>
      </c>
      <c r="CO109" s="21">
        <v>0.25003642508090701</v>
      </c>
      <c r="CP109" s="21">
        <v>0.269612099652002</v>
      </c>
      <c r="CQ109" s="21">
        <v>41.018435929604699</v>
      </c>
      <c r="CR109" s="21">
        <v>3.5243434852773601</v>
      </c>
      <c r="CS109" s="21">
        <v>13.3896902351169</v>
      </c>
      <c r="CT109" s="21">
        <v>0.94531233994812702</v>
      </c>
      <c r="CU109" s="21">
        <v>0.197036571372978</v>
      </c>
      <c r="CV109" s="21">
        <v>3.55068224800347E-2</v>
      </c>
      <c r="CW109" s="21">
        <v>0.39310474879672302</v>
      </c>
      <c r="CX109" s="21">
        <v>0.25687773855803703</v>
      </c>
      <c r="CY109" s="21">
        <v>1.4091471192926599</v>
      </c>
      <c r="CZ109" s="21">
        <v>0.17347248124556999</v>
      </c>
      <c r="DA109" s="21">
        <v>0.93116141665586005</v>
      </c>
      <c r="DB109" s="21">
        <v>0.403173274351878</v>
      </c>
      <c r="DC109" s="21">
        <v>0</v>
      </c>
      <c r="DD109" s="22">
        <v>87.027683849087694</v>
      </c>
      <c r="DE109" s="21">
        <v>58.252931574087697</v>
      </c>
      <c r="DF109" s="21">
        <v>0</v>
      </c>
      <c r="DG109" s="21">
        <v>0.120696702258415</v>
      </c>
      <c r="DH109" s="21">
        <v>0</v>
      </c>
      <c r="DI109" s="21">
        <v>0</v>
      </c>
      <c r="DJ109" s="22">
        <v>58.373628276346103</v>
      </c>
      <c r="DK109" s="21">
        <v>5.2788069695328304</v>
      </c>
      <c r="DL109" s="21">
        <v>0</v>
      </c>
      <c r="DM109" s="21">
        <v>-1.0210794162317101</v>
      </c>
      <c r="DN109" s="22">
        <v>4.2577275533011303</v>
      </c>
      <c r="DO109" s="21">
        <v>51.637706156618698</v>
      </c>
      <c r="DP109" s="5">
        <v>15.399166140577501</v>
      </c>
      <c r="DQ109" s="4">
        <v>67.036872297196197</v>
      </c>
      <c r="DR109" s="4">
        <v>129.66822812684299</v>
      </c>
      <c r="DS109" s="4">
        <v>216.69591197593101</v>
      </c>
    </row>
    <row r="110" spans="1:123" ht="11.25">
      <c r="A110" s="24">
        <v>2009</v>
      </c>
      <c r="B110" s="24" t="s">
        <v>46</v>
      </c>
      <c r="C110" s="23" t="s">
        <v>45</v>
      </c>
      <c r="D110" s="21">
        <v>8.28781442668797E-2</v>
      </c>
      <c r="E110" s="21">
        <v>3.0015099495166401E-3</v>
      </c>
      <c r="F110" s="21">
        <v>7.8649665396359203E-2</v>
      </c>
      <c r="G110" s="21">
        <v>9.9983328875859201E-3</v>
      </c>
      <c r="H110" s="21">
        <v>8.4081423624307403E-3</v>
      </c>
      <c r="I110" s="21">
        <v>1.9131120872355901E-2</v>
      </c>
      <c r="J110" s="21">
        <v>0</v>
      </c>
      <c r="K110" s="21">
        <v>1.26469033503283E-2</v>
      </c>
      <c r="L110" s="21">
        <v>9.8551131590618599</v>
      </c>
      <c r="M110" s="21">
        <v>2.18901683867108E-2</v>
      </c>
      <c r="N110" s="21">
        <v>2.10573204776228E-2</v>
      </c>
      <c r="O110" s="21">
        <v>9.3116852399016906E-3</v>
      </c>
      <c r="P110" s="21">
        <v>2.6654403563695301E-3</v>
      </c>
      <c r="Q110" s="21">
        <v>3.2272507744795398E-2</v>
      </c>
      <c r="R110" s="21">
        <v>0.178225297047193</v>
      </c>
      <c r="S110" s="21">
        <v>5.0604214268146199E-3</v>
      </c>
      <c r="T110" s="21">
        <v>0.70247958621506801</v>
      </c>
      <c r="U110" s="21">
        <v>2.3615131158738999E-2</v>
      </c>
      <c r="V110" s="21">
        <v>1.86978028319176E-2</v>
      </c>
      <c r="W110" s="21">
        <v>0</v>
      </c>
      <c r="X110" s="21">
        <v>1.5893742673101199E-2</v>
      </c>
      <c r="Y110" s="21">
        <v>1.2517474822940199E-2</v>
      </c>
      <c r="Z110" s="21">
        <v>4.7202513689814703E-3</v>
      </c>
      <c r="AA110" s="21">
        <v>3.0324996179532999E-2</v>
      </c>
      <c r="AB110" s="21">
        <v>5.93411828556882E-2</v>
      </c>
      <c r="AC110" s="21">
        <v>0.29512237240280897</v>
      </c>
      <c r="AD110" s="21">
        <v>0.100232595510005</v>
      </c>
      <c r="AE110" s="21">
        <v>1.51807062610077E-2</v>
      </c>
      <c r="AF110" s="21">
        <v>9.0130132288871196E-3</v>
      </c>
      <c r="AG110" s="21">
        <v>5.3409086527105003E-3</v>
      </c>
      <c r="AH110" s="21">
        <v>0.10005839038935301</v>
      </c>
      <c r="AI110" s="21">
        <v>0.168822349316153</v>
      </c>
      <c r="AJ110" s="21">
        <v>8.0753046607041204E-2</v>
      </c>
      <c r="AK110" s="21">
        <v>0.12895478196271101</v>
      </c>
      <c r="AL110" s="21">
        <v>0.14432343091625399</v>
      </c>
      <c r="AM110" s="21">
        <v>4.9087950408150997E-2</v>
      </c>
      <c r="AN110" s="21">
        <v>1.02185699105889E-2</v>
      </c>
      <c r="AO110" s="21">
        <v>0.66311641257894005</v>
      </c>
      <c r="AP110" s="21">
        <v>0.793529267428427</v>
      </c>
      <c r="AQ110" s="21">
        <v>2.2895094667699099E-2</v>
      </c>
      <c r="AR110" s="21">
        <v>0.27397065300574402</v>
      </c>
      <c r="AS110" s="21">
        <v>1.7987209599566002E-2</v>
      </c>
      <c r="AT110" s="21">
        <v>0.72858973027774998</v>
      </c>
      <c r="AU110" s="21">
        <v>0.10993902472869301</v>
      </c>
      <c r="AV110" s="21">
        <v>0.29424915788391698</v>
      </c>
      <c r="AW110" s="21">
        <v>0.66049976899202101</v>
      </c>
      <c r="AX110" s="21">
        <v>7.3366528991583699</v>
      </c>
      <c r="AY110" s="21">
        <v>0.22926492340176499</v>
      </c>
      <c r="AZ110" s="21">
        <v>3.0453905172695601E-2</v>
      </c>
      <c r="BA110" s="21">
        <v>0.34364276832303497</v>
      </c>
      <c r="BB110" s="21">
        <v>2.0203968785108901E-2</v>
      </c>
      <c r="BC110" s="21">
        <v>2.4515594775201599</v>
      </c>
      <c r="BD110" s="21">
        <v>0.34861617897914299</v>
      </c>
      <c r="BE110" s="21">
        <v>0.49042362707710502</v>
      </c>
      <c r="BF110" s="21">
        <v>0.20348869549856399</v>
      </c>
      <c r="BG110" s="21">
        <v>1.8234370211017801</v>
      </c>
      <c r="BH110" s="21">
        <v>8.0237328506079209</v>
      </c>
      <c r="BI110" s="21">
        <v>0.67768467045732095</v>
      </c>
      <c r="BJ110" s="21">
        <v>0.98884658614371601</v>
      </c>
      <c r="BK110" s="21">
        <v>1.8577577005677499</v>
      </c>
      <c r="BL110" s="21">
        <v>6.4507937600980796</v>
      </c>
      <c r="BM110" s="21">
        <v>1.6516381744208599</v>
      </c>
      <c r="BN110" s="21">
        <v>4.8060539208007196</v>
      </c>
      <c r="BO110" s="21">
        <v>3.3121895770131302</v>
      </c>
      <c r="BP110" s="21">
        <v>13.7625246809631</v>
      </c>
      <c r="BQ110" s="21">
        <v>0.47311880488741698</v>
      </c>
      <c r="BR110" s="21">
        <v>1.55243756876012</v>
      </c>
      <c r="BS110" s="21">
        <v>0.82552583403500102</v>
      </c>
      <c r="BT110" s="21">
        <v>3.8954276182943599</v>
      </c>
      <c r="BU110" s="21">
        <v>0.99436714504638701</v>
      </c>
      <c r="BV110" s="21">
        <v>7.3011509107441003E-2</v>
      </c>
      <c r="BW110" s="21">
        <v>14.599180967263701</v>
      </c>
      <c r="BX110" s="21">
        <v>4.7423101291855003</v>
      </c>
      <c r="BY110" s="21">
        <v>0.57247923272340495</v>
      </c>
      <c r="BZ110" s="21">
        <v>0.32086536079967898</v>
      </c>
      <c r="CA110" s="21">
        <v>0</v>
      </c>
      <c r="CB110" s="21">
        <v>1.31934981505698</v>
      </c>
      <c r="CC110" s="21">
        <v>0.560049977969579</v>
      </c>
      <c r="CD110" s="21">
        <v>1.55755333630418</v>
      </c>
      <c r="CE110" s="21">
        <v>1.3999954428314101</v>
      </c>
      <c r="CF110" s="21">
        <v>12.477284710719999</v>
      </c>
      <c r="CG110" s="21">
        <v>2.0880056328746202</v>
      </c>
      <c r="CH110" s="21">
        <v>0.648116154070282</v>
      </c>
      <c r="CI110" s="21">
        <v>0.45899443744625001</v>
      </c>
      <c r="CJ110" s="21">
        <v>0.50897297681076703</v>
      </c>
      <c r="CK110" s="21">
        <v>11.6752135798165</v>
      </c>
      <c r="CL110" s="21">
        <v>2.4239692919900699</v>
      </c>
      <c r="CM110" s="21">
        <v>1.4353788083394601</v>
      </c>
      <c r="CN110" s="21">
        <v>0.16861053296874901</v>
      </c>
      <c r="CO110" s="21">
        <v>0.77095560317252099</v>
      </c>
      <c r="CP110" s="21">
        <v>0.153323907212778</v>
      </c>
      <c r="CQ110" s="21">
        <v>40.359845365872403</v>
      </c>
      <c r="CR110" s="21">
        <v>3.27675586541194</v>
      </c>
      <c r="CS110" s="21">
        <v>35.008196223625497</v>
      </c>
      <c r="CT110" s="21">
        <v>8.3540477914583509</v>
      </c>
      <c r="CU110" s="21">
        <v>0.97999029130247195</v>
      </c>
      <c r="CV110" s="21">
        <v>1.5010201088427999</v>
      </c>
      <c r="CW110" s="21">
        <v>0.85637265831209397</v>
      </c>
      <c r="CX110" s="21">
        <v>0.86817596314089196</v>
      </c>
      <c r="CY110" s="21">
        <v>1.6045049911837701</v>
      </c>
      <c r="CZ110" s="21">
        <v>0.91985368764174102</v>
      </c>
      <c r="DA110" s="21">
        <v>7.7366677850014706E-2</v>
      </c>
      <c r="DB110" s="21">
        <v>12.952800602078399</v>
      </c>
      <c r="DC110" s="21">
        <v>0</v>
      </c>
      <c r="DD110" s="22">
        <v>243.14217841215901</v>
      </c>
      <c r="DE110" s="21">
        <v>880.864861362071</v>
      </c>
      <c r="DF110" s="21">
        <v>5.8324349044649999</v>
      </c>
      <c r="DG110" s="21">
        <v>10.8218505668756</v>
      </c>
      <c r="DH110" s="21">
        <v>6.4217772422991995E-2</v>
      </c>
      <c r="DI110" s="21">
        <v>0.336063857020792</v>
      </c>
      <c r="DJ110" s="22">
        <v>897.91942846285497</v>
      </c>
      <c r="DK110" s="21">
        <v>7.2493347007979603</v>
      </c>
      <c r="DL110" s="21">
        <v>3.3546163110311999E-2</v>
      </c>
      <c r="DM110" s="21">
        <v>-1.12882656776329</v>
      </c>
      <c r="DN110" s="22">
        <v>6.1540542961449898</v>
      </c>
      <c r="DO110" s="21">
        <v>26.869438092863401</v>
      </c>
      <c r="DP110" s="5">
        <v>14.726014227676799</v>
      </c>
      <c r="DQ110" s="4">
        <v>41.595452320540197</v>
      </c>
      <c r="DR110" s="4">
        <v>945.66893507954001</v>
      </c>
      <c r="DS110" s="4">
        <v>1188.8111134917001</v>
      </c>
    </row>
    <row r="111" spans="1:123" ht="15.95" customHeight="1" thickBot="1">
      <c r="A111" s="20">
        <v>2009</v>
      </c>
      <c r="B111" s="20" t="s">
        <v>44</v>
      </c>
      <c r="C111" s="19" t="s">
        <v>43</v>
      </c>
      <c r="D111" s="17">
        <v>3.2750710948958798E-3</v>
      </c>
      <c r="E111" s="17">
        <v>1.8665087040038901E-6</v>
      </c>
      <c r="F111" s="17">
        <v>3.6559542563001699E-4</v>
      </c>
      <c r="G111" s="17">
        <v>0</v>
      </c>
      <c r="H111" s="17">
        <v>3.1428379382561097E-5</v>
      </c>
      <c r="I111" s="17">
        <v>2.60792940070489E-3</v>
      </c>
      <c r="J111" s="17">
        <v>0</v>
      </c>
      <c r="K111" s="17">
        <v>1.42298622468798E-3</v>
      </c>
      <c r="L111" s="17">
        <v>0.110786279727988</v>
      </c>
      <c r="M111" s="17">
        <v>1.5086938946216801E-3</v>
      </c>
      <c r="N111" s="17">
        <v>1.403399120528E-3</v>
      </c>
      <c r="O111" s="17">
        <v>6.7803746791055897E-4</v>
      </c>
      <c r="P111" s="17">
        <v>4.7359607889323099E-5</v>
      </c>
      <c r="Q111" s="17">
        <v>1.7288318148477001E-3</v>
      </c>
      <c r="R111" s="17">
        <v>7.3865182981255504E-4</v>
      </c>
      <c r="S111" s="17">
        <v>2.435360290657E-4</v>
      </c>
      <c r="T111" s="17">
        <v>6.1293069236235103E-3</v>
      </c>
      <c r="U111" s="17">
        <v>2.0028813916173001E-4</v>
      </c>
      <c r="V111" s="17">
        <v>6.94207298453954E-4</v>
      </c>
      <c r="W111" s="17">
        <v>0</v>
      </c>
      <c r="X111" s="17">
        <v>7.5427235136290498E-4</v>
      </c>
      <c r="Y111" s="17">
        <v>4.9605363562682601E-4</v>
      </c>
      <c r="Z111" s="17">
        <v>4.5420794763785703E-5</v>
      </c>
      <c r="AA111" s="17">
        <v>2.2190221473830599E-3</v>
      </c>
      <c r="AB111" s="17">
        <v>1.2295557983067001E-3</v>
      </c>
      <c r="AC111" s="17">
        <v>1.27053912827781E-3</v>
      </c>
      <c r="AD111" s="17">
        <v>3.89471895678116E-4</v>
      </c>
      <c r="AE111" s="17">
        <v>1.3623805584329001E-4</v>
      </c>
      <c r="AF111" s="17">
        <v>1.15037629171648E-4</v>
      </c>
      <c r="AG111" s="17">
        <v>2.15308118909859E-4</v>
      </c>
      <c r="AH111" s="17">
        <v>2.7117905134454301E-4</v>
      </c>
      <c r="AI111" s="17">
        <v>3.37216834740342E-4</v>
      </c>
      <c r="AJ111" s="17">
        <v>1.06950691648257E-3</v>
      </c>
      <c r="AK111" s="17">
        <v>2.2452776960553999E-3</v>
      </c>
      <c r="AL111" s="17">
        <v>7.7620530320664097E-4</v>
      </c>
      <c r="AM111" s="17">
        <v>2.4352120037076299E-4</v>
      </c>
      <c r="AN111" s="17">
        <v>4.4069656552528599E-5</v>
      </c>
      <c r="AO111" s="17">
        <v>1.1430691456566E-2</v>
      </c>
      <c r="AP111" s="17">
        <v>2.8794784360842399E-3</v>
      </c>
      <c r="AQ111" s="17">
        <v>1.5597948907602301E-3</v>
      </c>
      <c r="AR111" s="17">
        <v>3.6220476451941999E-3</v>
      </c>
      <c r="AS111" s="17">
        <v>3.4075973241970398E-4</v>
      </c>
      <c r="AT111" s="17">
        <v>6.0300443162080901E-3</v>
      </c>
      <c r="AU111" s="17">
        <v>1.2911117373668099E-3</v>
      </c>
      <c r="AV111" s="17">
        <v>9.5262531688120901E-4</v>
      </c>
      <c r="AW111" s="17">
        <v>6.59851597891397E-3</v>
      </c>
      <c r="AX111" s="17">
        <v>4.9233481488532103E-3</v>
      </c>
      <c r="AY111" s="17">
        <v>1.06718206448743E-3</v>
      </c>
      <c r="AZ111" s="17">
        <v>1.15525339023805E-3</v>
      </c>
      <c r="BA111" s="17">
        <v>1.38745127884991E-2</v>
      </c>
      <c r="BB111" s="17">
        <v>6.9979567794462701E-6</v>
      </c>
      <c r="BC111" s="17">
        <v>7.3563654509666607E-2</v>
      </c>
      <c r="BD111" s="17">
        <v>3.9706746405090497E-2</v>
      </c>
      <c r="BE111" s="17">
        <v>7.0982397204609998E-2</v>
      </c>
      <c r="BF111" s="17">
        <v>9.3600485774108892E-3</v>
      </c>
      <c r="BG111" s="17">
        <v>8.8184273835789605E-3</v>
      </c>
      <c r="BH111" s="17">
        <v>9.6356346200256095E-3</v>
      </c>
      <c r="BI111" s="17">
        <v>3.13915883661725E-2</v>
      </c>
      <c r="BJ111" s="17">
        <v>2.5908515640687801E-2</v>
      </c>
      <c r="BK111" s="17">
        <v>2.8538937688844899E-4</v>
      </c>
      <c r="BL111" s="17">
        <v>1.00637125391165E-3</v>
      </c>
      <c r="BM111" s="17">
        <v>1.9854116116309401E-2</v>
      </c>
      <c r="BN111" s="17">
        <v>1.9907933277890999E-3</v>
      </c>
      <c r="BO111" s="17">
        <v>1.07890958907046E-3</v>
      </c>
      <c r="BP111" s="17">
        <v>1.32060022924621E-3</v>
      </c>
      <c r="BQ111" s="17">
        <v>7.55901224746185E-4</v>
      </c>
      <c r="BR111" s="17">
        <v>3.8488531319462102E-4</v>
      </c>
      <c r="BS111" s="17">
        <v>9.4809784259805799E-5</v>
      </c>
      <c r="BT111" s="17">
        <v>2.3685643965578301E-3</v>
      </c>
      <c r="BU111" s="17">
        <v>1.5120435820985001E-3</v>
      </c>
      <c r="BV111" s="17">
        <v>1.4905402068477599E-4</v>
      </c>
      <c r="BW111" s="17">
        <v>3.46064550475602E-3</v>
      </c>
      <c r="BX111" s="17">
        <v>1.13234435931366E-2</v>
      </c>
      <c r="BY111" s="17">
        <v>1.19614065985092E-3</v>
      </c>
      <c r="BZ111" s="17">
        <v>2.65062293337474E-3</v>
      </c>
      <c r="CA111" s="17">
        <v>0</v>
      </c>
      <c r="CB111" s="17">
        <v>6.1633419755834204E-4</v>
      </c>
      <c r="CC111" s="17">
        <v>1.4844017542887801E-3</v>
      </c>
      <c r="CD111" s="17">
        <v>5.6631306015049996E-4</v>
      </c>
      <c r="CE111" s="17">
        <v>1.1911127535989101E-3</v>
      </c>
      <c r="CF111" s="17">
        <v>3.1465956623427101E-3</v>
      </c>
      <c r="CG111" s="17">
        <v>7.0866538997604595E-4</v>
      </c>
      <c r="CH111" s="17">
        <v>1.5795438797239401E-4</v>
      </c>
      <c r="CI111" s="17">
        <v>2.5591134290251199E-4</v>
      </c>
      <c r="CJ111" s="17">
        <v>4.0866641715226902E-4</v>
      </c>
      <c r="CK111" s="17">
        <v>2.0086977679682198E-2</v>
      </c>
      <c r="CL111" s="17">
        <v>1.0897662006393099E-3</v>
      </c>
      <c r="CM111" s="17">
        <v>7.7029833376678503E-3</v>
      </c>
      <c r="CN111" s="17">
        <v>7.9255930299390798E-5</v>
      </c>
      <c r="CO111" s="17">
        <v>1.0871199369645399E-3</v>
      </c>
      <c r="CP111" s="17">
        <v>7.2749479307443801E-4</v>
      </c>
      <c r="CQ111" s="17">
        <v>1.1102236803117E-2</v>
      </c>
      <c r="CR111" s="17">
        <v>3.1823424956523599E-2</v>
      </c>
      <c r="CS111" s="17">
        <v>2.7939699939404102E-2</v>
      </c>
      <c r="CT111" s="17">
        <v>8.9418859216106104E-4</v>
      </c>
      <c r="CU111" s="17">
        <v>4.6517759650431599E-4</v>
      </c>
      <c r="CV111" s="17">
        <v>3.50490128673459E-4</v>
      </c>
      <c r="CW111" s="17">
        <v>6.4874714271640497E-4</v>
      </c>
      <c r="CX111" s="17">
        <v>4.4248425024871301E-4</v>
      </c>
      <c r="CY111" s="17">
        <v>1.63607697578767E-3</v>
      </c>
      <c r="CZ111" s="17">
        <v>6.47946970650617E-4</v>
      </c>
      <c r="DA111" s="17">
        <v>2.9554949812032601E-4</v>
      </c>
      <c r="DB111" s="17">
        <v>3.67799933784027E-3</v>
      </c>
      <c r="DC111" s="17">
        <v>0</v>
      </c>
      <c r="DD111" s="18">
        <v>0.63748660761037201</v>
      </c>
      <c r="DE111" s="17">
        <v>238.16522236371401</v>
      </c>
      <c r="DF111" s="17">
        <v>0</v>
      </c>
      <c r="DG111" s="17">
        <v>1.37695469157267E-2</v>
      </c>
      <c r="DH111" s="17">
        <v>0</v>
      </c>
      <c r="DI111" s="17">
        <v>0</v>
      </c>
      <c r="DJ111" s="18">
        <v>238.17899191063</v>
      </c>
      <c r="DK111" s="17">
        <v>0</v>
      </c>
      <c r="DL111" s="17">
        <v>0</v>
      </c>
      <c r="DM111" s="17">
        <v>0</v>
      </c>
      <c r="DN111" s="18">
        <v>0</v>
      </c>
      <c r="DO111" s="17">
        <v>0.14354894781587299</v>
      </c>
      <c r="DP111" s="5">
        <v>0.16982810299266801</v>
      </c>
      <c r="DQ111" s="4">
        <v>0.313377050808542</v>
      </c>
      <c r="DR111" s="4">
        <v>238.49236896143901</v>
      </c>
      <c r="DS111" s="4">
        <v>239.129855569049</v>
      </c>
    </row>
    <row r="112" spans="1:123" thickBot="1">
      <c r="A112" s="9">
        <v>2009</v>
      </c>
      <c r="B112" s="9" t="s">
        <v>42</v>
      </c>
      <c r="C112" s="8" t="s">
        <v>41</v>
      </c>
      <c r="D112" s="7">
        <v>1048.1414553750701</v>
      </c>
      <c r="E112" s="7">
        <v>42.008820612395503</v>
      </c>
      <c r="F112" s="7">
        <v>100.284768352016</v>
      </c>
      <c r="G112" s="7">
        <v>98.477040178229402</v>
      </c>
      <c r="H112" s="7">
        <v>116.08655446477999</v>
      </c>
      <c r="I112" s="7">
        <v>102.18279514782</v>
      </c>
      <c r="J112" s="7">
        <v>0</v>
      </c>
      <c r="K112" s="7">
        <v>105.11008933753099</v>
      </c>
      <c r="L112" s="7">
        <v>1888.9265557318699</v>
      </c>
      <c r="M112" s="7">
        <v>674.21308259406806</v>
      </c>
      <c r="N112" s="7">
        <v>533.07332688746601</v>
      </c>
      <c r="O112" s="7">
        <v>334.18057471961902</v>
      </c>
      <c r="P112" s="7">
        <v>37.938311687920297</v>
      </c>
      <c r="Q112" s="7">
        <v>288.08097811326297</v>
      </c>
      <c r="R112" s="7">
        <v>177.46901165212901</v>
      </c>
      <c r="S112" s="7">
        <v>51.529173148153802</v>
      </c>
      <c r="T112" s="7">
        <v>654.56124043074601</v>
      </c>
      <c r="U112" s="7">
        <v>43.851807739363203</v>
      </c>
      <c r="V112" s="7">
        <v>113.347624473634</v>
      </c>
      <c r="W112" s="7">
        <v>0</v>
      </c>
      <c r="X112" s="7">
        <v>155.64811675647201</v>
      </c>
      <c r="Y112" s="7">
        <v>75.5513165278782</v>
      </c>
      <c r="Z112" s="7">
        <v>17.516598591410599</v>
      </c>
      <c r="AA112" s="7">
        <v>447.69028173951102</v>
      </c>
      <c r="AB112" s="7">
        <v>388.02531856390601</v>
      </c>
      <c r="AC112" s="7">
        <v>99.294904839359901</v>
      </c>
      <c r="AD112" s="7">
        <v>782.60285970064194</v>
      </c>
      <c r="AE112" s="7">
        <v>17.4874749235581</v>
      </c>
      <c r="AF112" s="7">
        <v>21.862609449937398</v>
      </c>
      <c r="AG112" s="7">
        <v>58.894589249910297</v>
      </c>
      <c r="AH112" s="7">
        <v>42.958790726149999</v>
      </c>
      <c r="AI112" s="7">
        <v>107.79655236907099</v>
      </c>
      <c r="AJ112" s="7">
        <v>351.05023893026498</v>
      </c>
      <c r="AK112" s="7">
        <v>158.48332163192401</v>
      </c>
      <c r="AL112" s="7">
        <v>127.816583240661</v>
      </c>
      <c r="AM112" s="7">
        <v>49.458852747859602</v>
      </c>
      <c r="AN112" s="7">
        <v>44.920851807935598</v>
      </c>
      <c r="AO112" s="7">
        <v>972.77466521467898</v>
      </c>
      <c r="AP112" s="7">
        <v>778.01842583788903</v>
      </c>
      <c r="AQ112" s="7">
        <v>246.927454262862</v>
      </c>
      <c r="AR112" s="7">
        <v>832.10315621523603</v>
      </c>
      <c r="AS112" s="7">
        <v>169.376259297742</v>
      </c>
      <c r="AT112" s="7">
        <v>1207.6112652761201</v>
      </c>
      <c r="AU112" s="7">
        <v>95.130203136769197</v>
      </c>
      <c r="AV112" s="7">
        <v>144.25996545316701</v>
      </c>
      <c r="AW112" s="7">
        <v>600.13297256867702</v>
      </c>
      <c r="AX112" s="7">
        <v>4639.2917522505704</v>
      </c>
      <c r="AY112" s="7">
        <v>235.412748306596</v>
      </c>
      <c r="AZ112" s="7">
        <v>288.02735420539801</v>
      </c>
      <c r="BA112" s="7">
        <v>472.401160765123</v>
      </c>
      <c r="BB112" s="7">
        <v>15.3107600756247</v>
      </c>
      <c r="BC112" s="7">
        <v>4033.3712580741199</v>
      </c>
      <c r="BD112" s="7">
        <v>1775.5638730015601</v>
      </c>
      <c r="BE112" s="7">
        <v>2491.4183616937498</v>
      </c>
      <c r="BF112" s="7">
        <v>571.52634766229198</v>
      </c>
      <c r="BG112" s="7">
        <v>2598.1442284528198</v>
      </c>
      <c r="BH112" s="7">
        <v>2153.59105774614</v>
      </c>
      <c r="BI112" s="7">
        <v>429.50634100894803</v>
      </c>
      <c r="BJ112" s="7">
        <v>871.47535502845903</v>
      </c>
      <c r="BK112" s="7">
        <v>293.85545277631201</v>
      </c>
      <c r="BL112" s="7">
        <v>391.74376585439597</v>
      </c>
      <c r="BM112" s="7">
        <v>1306.0163442842299</v>
      </c>
      <c r="BN112" s="7">
        <v>186.06248180102699</v>
      </c>
      <c r="BO112" s="7">
        <v>553.32576951699696</v>
      </c>
      <c r="BP112" s="7">
        <v>991.88957349766099</v>
      </c>
      <c r="BQ112" s="7">
        <v>101.398634524176</v>
      </c>
      <c r="BR112" s="7">
        <v>83.506347667049496</v>
      </c>
      <c r="BS112" s="7">
        <v>43.852593990823799</v>
      </c>
      <c r="BT112" s="7">
        <v>788.70265993396004</v>
      </c>
      <c r="BU112" s="7">
        <v>347.91188876836497</v>
      </c>
      <c r="BV112" s="7">
        <v>21.9219256850125</v>
      </c>
      <c r="BW112" s="7">
        <v>1453.1079373810501</v>
      </c>
      <c r="BX112" s="7">
        <v>4253.9207808554902</v>
      </c>
      <c r="BY112" s="7">
        <v>252.789896184112</v>
      </c>
      <c r="BZ112" s="7">
        <v>1273.2124075972499</v>
      </c>
      <c r="CA112" s="7">
        <v>787.11246504662199</v>
      </c>
      <c r="CB112" s="7">
        <v>189.190396895329</v>
      </c>
      <c r="CC112" s="7">
        <v>201.489127170465</v>
      </c>
      <c r="CD112" s="7">
        <v>105.38737579090601</v>
      </c>
      <c r="CE112" s="7">
        <v>423.32181728647998</v>
      </c>
      <c r="CF112" s="7">
        <v>1855.1206439571599</v>
      </c>
      <c r="CG112" s="7">
        <v>182.61172750803499</v>
      </c>
      <c r="CH112" s="7">
        <v>49.614741149598899</v>
      </c>
      <c r="CI112" s="7">
        <v>106.302054490532</v>
      </c>
      <c r="CJ112" s="7">
        <v>62.325344932602803</v>
      </c>
      <c r="CK112" s="7">
        <v>303.78504044176401</v>
      </c>
      <c r="CL112" s="7">
        <v>413.65531563845002</v>
      </c>
      <c r="CM112" s="7">
        <v>408.68348934663197</v>
      </c>
      <c r="CN112" s="7">
        <v>28.7194424054859</v>
      </c>
      <c r="CO112" s="7">
        <v>366.17813621954798</v>
      </c>
      <c r="CP112" s="7">
        <v>260.97791251574199</v>
      </c>
      <c r="CQ112" s="7">
        <v>3642.4506311315099</v>
      </c>
      <c r="CR112" s="7">
        <v>1248.6260510401501</v>
      </c>
      <c r="CS112" s="7">
        <v>3210.9165245828099</v>
      </c>
      <c r="CT112" s="7">
        <v>666.14545010691302</v>
      </c>
      <c r="CU112" s="7">
        <v>530.58524136090705</v>
      </c>
      <c r="CV112" s="7">
        <v>107.69286045933499</v>
      </c>
      <c r="CW112" s="7">
        <v>97.531449175326401</v>
      </c>
      <c r="CX112" s="7">
        <v>201.573227171795</v>
      </c>
      <c r="CY112" s="7">
        <v>411.77343357685697</v>
      </c>
      <c r="CZ112" s="7">
        <v>167.77466200158599</v>
      </c>
      <c r="DA112" s="7">
        <v>54.076134164152101</v>
      </c>
      <c r="DB112" s="7">
        <v>202.275118188763</v>
      </c>
      <c r="DC112" s="7">
        <v>0</v>
      </c>
      <c r="DD112" s="6">
        <v>63607.0117120504</v>
      </c>
      <c r="DE112" s="7">
        <v>47231.134524951602</v>
      </c>
      <c r="DF112" s="7">
        <v>2570.8069236158899</v>
      </c>
      <c r="DG112" s="7">
        <v>1851.11905856419</v>
      </c>
      <c r="DH112" s="7">
        <v>19295.5810619777</v>
      </c>
      <c r="DI112" s="7">
        <v>10190.3652185228</v>
      </c>
      <c r="DJ112" s="6">
        <v>81139.006787632199</v>
      </c>
      <c r="DK112" s="7">
        <v>14332.445306314699</v>
      </c>
      <c r="DL112" s="7">
        <v>43.250069589652703</v>
      </c>
      <c r="DM112" s="7">
        <v>-395.14264029123501</v>
      </c>
      <c r="DN112" s="6">
        <v>13980.552735613101</v>
      </c>
      <c r="DO112" s="7">
        <v>35768.260307594603</v>
      </c>
      <c r="DP112" s="7">
        <v>16425.525104348599</v>
      </c>
      <c r="DQ112" s="6">
        <v>52193.785411943201</v>
      </c>
      <c r="DR112" s="6">
        <v>147313.34493518801</v>
      </c>
      <c r="DS112" s="6">
        <v>210920.35664723901</v>
      </c>
    </row>
    <row r="113" spans="1:123" ht="15.95" customHeight="1">
      <c r="A113" s="15">
        <v>2009</v>
      </c>
      <c r="B113" s="15" t="s">
        <v>40</v>
      </c>
      <c r="C113" s="16" t="s">
        <v>39</v>
      </c>
      <c r="D113" s="5">
        <v>811.03411588021504</v>
      </c>
      <c r="E113" s="5">
        <v>18.0519065239348</v>
      </c>
      <c r="F113" s="5">
        <v>11.0707999356075</v>
      </c>
      <c r="G113" s="5">
        <v>22.349020464231799</v>
      </c>
      <c r="H113" s="5">
        <v>58.987155206246101</v>
      </c>
      <c r="I113" s="5">
        <v>36.799327193587999</v>
      </c>
      <c r="J113" s="5">
        <v>0</v>
      </c>
      <c r="K113" s="5">
        <v>65.158851217876006</v>
      </c>
      <c r="L113" s="5">
        <v>696.09427375958899</v>
      </c>
      <c r="M113" s="5">
        <v>275.58832484998601</v>
      </c>
      <c r="N113" s="5">
        <v>210.75383915299801</v>
      </c>
      <c r="O113" s="5">
        <v>123.586168605998</v>
      </c>
      <c r="P113" s="5">
        <v>19.2562381679239</v>
      </c>
      <c r="Q113" s="5">
        <v>210.72792146700701</v>
      </c>
      <c r="R113" s="5">
        <v>96.1802395842452</v>
      </c>
      <c r="S113" s="5">
        <v>41.051946340303097</v>
      </c>
      <c r="T113" s="5">
        <v>356.68247462848802</v>
      </c>
      <c r="U113" s="5">
        <v>20.672175753964598</v>
      </c>
      <c r="V113" s="5">
        <v>61.837241668262898</v>
      </c>
      <c r="W113" s="5">
        <v>0</v>
      </c>
      <c r="X113" s="5">
        <v>121.210687792017</v>
      </c>
      <c r="Y113" s="5">
        <v>57.175298932750501</v>
      </c>
      <c r="Z113" s="5">
        <v>12.955683966490501</v>
      </c>
      <c r="AA113" s="5">
        <v>144.37386738078101</v>
      </c>
      <c r="AB113" s="5">
        <v>196.40366005246801</v>
      </c>
      <c r="AC113" s="5">
        <v>70.076227357550593</v>
      </c>
      <c r="AD113" s="5">
        <v>2481.37008642203</v>
      </c>
      <c r="AE113" s="5">
        <v>13.9532455487553</v>
      </c>
      <c r="AF113" s="5">
        <v>13.7910687545003</v>
      </c>
      <c r="AG113" s="5">
        <v>47.237463996744403</v>
      </c>
      <c r="AH113" s="5">
        <v>36.168080188512398</v>
      </c>
      <c r="AI113" s="5">
        <v>93.912090365959799</v>
      </c>
      <c r="AJ113" s="5">
        <v>148.051764245453</v>
      </c>
      <c r="AK113" s="5">
        <v>84.268338572653207</v>
      </c>
      <c r="AL113" s="5">
        <v>68.793479702399495</v>
      </c>
      <c r="AM113" s="5">
        <v>31.577592761668701</v>
      </c>
      <c r="AN113" s="5">
        <v>30.639916182660802</v>
      </c>
      <c r="AO113" s="5">
        <v>452.90028655633603</v>
      </c>
      <c r="AP113" s="5">
        <v>410.47799356804802</v>
      </c>
      <c r="AQ113" s="5">
        <v>111.442122654389</v>
      </c>
      <c r="AR113" s="5">
        <v>358.47503171918601</v>
      </c>
      <c r="AS113" s="5">
        <v>134.43851614477799</v>
      </c>
      <c r="AT113" s="5">
        <v>555.783316537617</v>
      </c>
      <c r="AU113" s="5">
        <v>47.0184795158196</v>
      </c>
      <c r="AV113" s="5">
        <v>81.616075792060698</v>
      </c>
      <c r="AW113" s="5">
        <v>325.91574851271901</v>
      </c>
      <c r="AX113" s="5">
        <v>744.68094747881003</v>
      </c>
      <c r="AY113" s="5">
        <v>569.93868755215601</v>
      </c>
      <c r="AZ113" s="5">
        <v>64.461907198735602</v>
      </c>
      <c r="BA113" s="5">
        <v>182.94844761643199</v>
      </c>
      <c r="BB113" s="5">
        <v>0.62939893147154902</v>
      </c>
      <c r="BC113" s="5">
        <v>1054.43379081578</v>
      </c>
      <c r="BD113" s="5">
        <v>424.62291523624799</v>
      </c>
      <c r="BE113" s="5">
        <v>799.40797177286697</v>
      </c>
      <c r="BF113" s="5">
        <v>496.21656289950698</v>
      </c>
      <c r="BG113" s="5">
        <v>1069.7018355007799</v>
      </c>
      <c r="BH113" s="5">
        <v>862.13980687372703</v>
      </c>
      <c r="BI113" s="5">
        <v>145.14944101571399</v>
      </c>
      <c r="BJ113" s="5">
        <v>437.31653351743802</v>
      </c>
      <c r="BK113" s="5">
        <v>136.52402249754701</v>
      </c>
      <c r="BL113" s="5">
        <v>217.927196936185</v>
      </c>
      <c r="BM113" s="5">
        <v>473.37021765325102</v>
      </c>
      <c r="BN113" s="5">
        <v>100.95613108255</v>
      </c>
      <c r="BO113" s="5">
        <v>257.05272832553601</v>
      </c>
      <c r="BP113" s="5">
        <v>407.11003169064799</v>
      </c>
      <c r="BQ113" s="5">
        <v>104.937781824889</v>
      </c>
      <c r="BR113" s="5">
        <v>58.176814452495201</v>
      </c>
      <c r="BS113" s="5">
        <v>31.1438127149565</v>
      </c>
      <c r="BT113" s="5">
        <v>312.14629276184297</v>
      </c>
      <c r="BU113" s="5">
        <v>266.94338323753999</v>
      </c>
      <c r="BV113" s="5">
        <v>17.2989683229655</v>
      </c>
      <c r="BW113" s="5">
        <v>946.95763558877502</v>
      </c>
      <c r="BX113" s="5">
        <v>1008.8208178687</v>
      </c>
      <c r="BY113" s="5">
        <v>177.45266480362099</v>
      </c>
      <c r="BZ113" s="5">
        <v>431.750070923804</v>
      </c>
      <c r="CA113" s="5">
        <v>1695.1387126658001</v>
      </c>
      <c r="CB113" s="5">
        <v>78.612281656404704</v>
      </c>
      <c r="CC113" s="5">
        <v>130.613640610549</v>
      </c>
      <c r="CD113" s="5">
        <v>55.6984313020602</v>
      </c>
      <c r="CE113" s="5">
        <v>268.483363242287</v>
      </c>
      <c r="CF113" s="5">
        <v>679.49624764497503</v>
      </c>
      <c r="CG113" s="5">
        <v>103.903072216504</v>
      </c>
      <c r="CH113" s="5">
        <v>26.292498752097799</v>
      </c>
      <c r="CI113" s="5">
        <v>74.357844354904898</v>
      </c>
      <c r="CJ113" s="5">
        <v>13.2186296201078</v>
      </c>
      <c r="CK113" s="5">
        <v>221.659928567766</v>
      </c>
      <c r="CL113" s="5">
        <v>211.034039313373</v>
      </c>
      <c r="CM113" s="5">
        <v>490.81484459329101</v>
      </c>
      <c r="CN113" s="5">
        <v>18.913896510229598</v>
      </c>
      <c r="CO113" s="5">
        <v>122.77702000770201</v>
      </c>
      <c r="CP113" s="5">
        <v>167.456823853689</v>
      </c>
      <c r="CQ113" s="5">
        <v>1926.5788685110999</v>
      </c>
      <c r="CR113" s="5">
        <v>435.73003892788802</v>
      </c>
      <c r="CS113" s="5">
        <v>1736.79988389717</v>
      </c>
      <c r="CT113" s="5">
        <v>89.167073258870502</v>
      </c>
      <c r="CU113" s="5">
        <v>65.798420627525701</v>
      </c>
      <c r="CV113" s="5">
        <v>56.114502663383199</v>
      </c>
      <c r="CW113" s="5">
        <v>48.942807093544602</v>
      </c>
      <c r="CX113" s="5">
        <v>74.838746878309394</v>
      </c>
      <c r="CY113" s="5">
        <v>202.37269103344099</v>
      </c>
      <c r="CZ113" s="5">
        <v>64.220307376010098</v>
      </c>
      <c r="DA113" s="5">
        <v>34.841828673970298</v>
      </c>
      <c r="DB113" s="5">
        <v>114.11897744196</v>
      </c>
      <c r="DC113" s="5">
        <v>0</v>
      </c>
      <c r="DD113" s="4">
        <v>30274.120382014698</v>
      </c>
      <c r="DE113" s="5">
        <v>13785.486413117902</v>
      </c>
      <c r="DF113" s="5">
        <v>89.223441730616599</v>
      </c>
      <c r="DG113" s="5">
        <v>507.12165360520601</v>
      </c>
      <c r="DH113" s="5">
        <v>0</v>
      </c>
      <c r="DI113" s="5">
        <v>0</v>
      </c>
      <c r="DJ113" s="4">
        <v>14381.831508453701</v>
      </c>
      <c r="DK113" s="5">
        <v>3466.8634232453201</v>
      </c>
      <c r="DL113" s="5">
        <v>-19.265567720216101</v>
      </c>
      <c r="DM113" s="5">
        <v>-89.929862697313993</v>
      </c>
      <c r="DN113" s="4">
        <v>3357.6679928277899</v>
      </c>
      <c r="DO113" s="5">
        <v>4057.5782363281401</v>
      </c>
      <c r="DP113" s="5">
        <v>2687.51950603366</v>
      </c>
      <c r="DQ113" s="4">
        <v>6745.0977423617996</v>
      </c>
      <c r="DR113" s="4">
        <v>24484.5972436433</v>
      </c>
      <c r="DS113" s="4">
        <v>54758.717625657999</v>
      </c>
    </row>
    <row r="114" spans="1:123" ht="15.95" customHeight="1" thickBot="1">
      <c r="A114" s="13">
        <v>2009</v>
      </c>
      <c r="B114" s="13" t="s">
        <v>38</v>
      </c>
      <c r="C114" s="12" t="s">
        <v>37</v>
      </c>
      <c r="D114" s="11">
        <v>115.662058988011</v>
      </c>
      <c r="E114" s="11">
        <v>4.9689431173529401</v>
      </c>
      <c r="F114" s="11">
        <v>2.7374145799393101</v>
      </c>
      <c r="G114" s="11">
        <v>11.311834006848301</v>
      </c>
      <c r="H114" s="11">
        <v>9.1027753012712704</v>
      </c>
      <c r="I114" s="11">
        <v>24.8052416153926</v>
      </c>
      <c r="J114" s="11">
        <v>0</v>
      </c>
      <c r="K114" s="11">
        <v>10.841744135868</v>
      </c>
      <c r="L114" s="11">
        <v>233.07700677089599</v>
      </c>
      <c r="M114" s="11">
        <v>66.1979582801372</v>
      </c>
      <c r="N114" s="11">
        <v>150.47263953328101</v>
      </c>
      <c r="O114" s="11">
        <v>8.8794378935944707</v>
      </c>
      <c r="P114" s="11">
        <v>4.3415671188294196</v>
      </c>
      <c r="Q114" s="11">
        <v>89.619558316103905</v>
      </c>
      <c r="R114" s="11">
        <v>43.682857101054502</v>
      </c>
      <c r="S114" s="11">
        <v>14.6455551176917</v>
      </c>
      <c r="T114" s="11">
        <v>116.20941057485901</v>
      </c>
      <c r="U114" s="11">
        <v>7.8373639485841604</v>
      </c>
      <c r="V114" s="11">
        <v>30.927642410818802</v>
      </c>
      <c r="W114" s="11">
        <v>0</v>
      </c>
      <c r="X114" s="11">
        <v>46.397659840996397</v>
      </c>
      <c r="Y114" s="11">
        <v>17.041960249546701</v>
      </c>
      <c r="Z114" s="11">
        <v>4.3017512530298703</v>
      </c>
      <c r="AA114" s="11">
        <v>55.067181542379998</v>
      </c>
      <c r="AB114" s="11">
        <v>71.8237561434469</v>
      </c>
      <c r="AC114" s="11">
        <v>20.0034563570788</v>
      </c>
      <c r="AD114" s="11">
        <v>1272.2398342914701</v>
      </c>
      <c r="AE114" s="11">
        <v>7.5968578066999903</v>
      </c>
      <c r="AF114" s="11">
        <v>4.5412337572445498</v>
      </c>
      <c r="AG114" s="11">
        <v>15.7263409846454</v>
      </c>
      <c r="AH114" s="11">
        <v>19.559647936787499</v>
      </c>
      <c r="AI114" s="11">
        <v>22.527688311343098</v>
      </c>
      <c r="AJ114" s="11">
        <v>54.622653674837302</v>
      </c>
      <c r="AK114" s="11">
        <v>17.189906652935299</v>
      </c>
      <c r="AL114" s="11">
        <v>21.0030550921397</v>
      </c>
      <c r="AM114" s="11">
        <v>28.5513137029075</v>
      </c>
      <c r="AN114" s="11">
        <v>13.822533540745299</v>
      </c>
      <c r="AO114" s="11">
        <v>294.409740326985</v>
      </c>
      <c r="AP114" s="11">
        <v>612.72841763819804</v>
      </c>
      <c r="AQ114" s="11">
        <v>108.887242846015</v>
      </c>
      <c r="AR114" s="11">
        <v>218.75710812216801</v>
      </c>
      <c r="AS114" s="11">
        <v>26.980749699444001</v>
      </c>
      <c r="AT114" s="11">
        <v>263.978231799973</v>
      </c>
      <c r="AU114" s="11">
        <v>18.8877996911968</v>
      </c>
      <c r="AV114" s="11">
        <v>48.4741903016631</v>
      </c>
      <c r="AW114" s="11">
        <v>215.38081680065599</v>
      </c>
      <c r="AX114" s="11">
        <v>680.93206854349296</v>
      </c>
      <c r="AY114" s="11">
        <v>256.20666446081901</v>
      </c>
      <c r="AZ114" s="11">
        <v>19.094941034679501</v>
      </c>
      <c r="BA114" s="11">
        <v>54.506038939255703</v>
      </c>
      <c r="BB114" s="11">
        <v>0.192224518143184</v>
      </c>
      <c r="BC114" s="11">
        <v>194.37674891896401</v>
      </c>
      <c r="BD114" s="11">
        <v>101.512564338446</v>
      </c>
      <c r="BE114" s="11">
        <v>296.508294884002</v>
      </c>
      <c r="BF114" s="11">
        <v>68.664663480356893</v>
      </c>
      <c r="BG114" s="11">
        <v>225.20188098489601</v>
      </c>
      <c r="BH114" s="11">
        <v>204.32299901496501</v>
      </c>
      <c r="BI114" s="11">
        <v>28.492739490010798</v>
      </c>
      <c r="BJ114" s="11">
        <v>132.36322398093199</v>
      </c>
      <c r="BK114" s="11">
        <v>42.5719842240674</v>
      </c>
      <c r="BL114" s="11">
        <v>67.875295189358596</v>
      </c>
      <c r="BM114" s="11">
        <v>103.250959757351</v>
      </c>
      <c r="BN114" s="11">
        <v>22.822846703337401</v>
      </c>
      <c r="BO114" s="11">
        <v>115.092229054886</v>
      </c>
      <c r="BP114" s="11">
        <v>265.488263063408</v>
      </c>
      <c r="BQ114" s="11">
        <v>21.428359556273399</v>
      </c>
      <c r="BR114" s="11">
        <v>12.3706647375618</v>
      </c>
      <c r="BS114" s="11">
        <v>7.4285627997458699</v>
      </c>
      <c r="BT114" s="11">
        <v>117.19117293163799</v>
      </c>
      <c r="BU114" s="11">
        <v>59.125269931498202</v>
      </c>
      <c r="BV114" s="11">
        <v>2.7405448678406099</v>
      </c>
      <c r="BW114" s="11">
        <v>151.50954021340601</v>
      </c>
      <c r="BX114" s="11">
        <v>169.08505793083799</v>
      </c>
      <c r="BY114" s="11">
        <v>35.8780202743472</v>
      </c>
      <c r="BZ114" s="11">
        <v>42.659876345277901</v>
      </c>
      <c r="CA114" s="11">
        <v>107.58007228757999</v>
      </c>
      <c r="CB114" s="11">
        <v>11.979414196119601</v>
      </c>
      <c r="CC114" s="11">
        <v>15.2937155905518</v>
      </c>
      <c r="CD114" s="11">
        <v>8.3997471595409205</v>
      </c>
      <c r="CE114" s="11">
        <v>42.973927896364401</v>
      </c>
      <c r="CF114" s="11">
        <v>119.833951205693</v>
      </c>
      <c r="CG114" s="11">
        <v>26.426018434873399</v>
      </c>
      <c r="CH114" s="11">
        <v>4.8010694200742803</v>
      </c>
      <c r="CI114" s="11">
        <v>13.5872678194228</v>
      </c>
      <c r="CJ114" s="11">
        <v>3.9808078565888798</v>
      </c>
      <c r="CK114" s="11">
        <v>34.677134432358699</v>
      </c>
      <c r="CL114" s="11">
        <v>34.3148348539778</v>
      </c>
      <c r="CM114" s="11">
        <v>29.6421824712729</v>
      </c>
      <c r="CN114" s="11">
        <v>1.8519110195433299</v>
      </c>
      <c r="CO114" s="11">
        <v>34.286668339819101</v>
      </c>
      <c r="CP114" s="11">
        <v>29.562303737765799</v>
      </c>
      <c r="CQ114" s="11">
        <v>766.25746417209496</v>
      </c>
      <c r="CR114" s="11">
        <v>127.77120179229399</v>
      </c>
      <c r="CS114" s="11">
        <v>696.52493920326799</v>
      </c>
      <c r="CT114" s="11">
        <v>22.777067221773901</v>
      </c>
      <c r="CU114" s="11">
        <v>36.064242296091201</v>
      </c>
      <c r="CV114" s="11">
        <v>10.8594486647242</v>
      </c>
      <c r="CW114" s="11">
        <v>11.151752751996799</v>
      </c>
      <c r="CX114" s="11">
        <v>17.175278501487298</v>
      </c>
      <c r="CY114" s="11">
        <v>47.082610258269199</v>
      </c>
      <c r="CZ114" s="11">
        <v>17.742925334557601</v>
      </c>
      <c r="DA114" s="11">
        <v>21.1071252990217</v>
      </c>
      <c r="DB114" s="11">
        <v>19.306160226343199</v>
      </c>
      <c r="DC114" s="11">
        <v>0</v>
      </c>
      <c r="DD114" s="10">
        <v>10257.727079788299</v>
      </c>
      <c r="DE114" s="11">
        <v>4404.2068960572469</v>
      </c>
      <c r="DF114" s="11">
        <v>20.286354939279299</v>
      </c>
      <c r="DG114" s="11">
        <v>240.342283560429</v>
      </c>
      <c r="DH114" s="11">
        <v>0</v>
      </c>
      <c r="DI114" s="11">
        <v>0</v>
      </c>
      <c r="DJ114" s="10">
        <v>4664.8355345569498</v>
      </c>
      <c r="DK114" s="11">
        <v>1136.2478713312701</v>
      </c>
      <c r="DL114" s="11">
        <v>2.4154981305634098</v>
      </c>
      <c r="DM114" s="11">
        <v>-41.803898950171302</v>
      </c>
      <c r="DN114" s="10">
        <v>1096.85947051166</v>
      </c>
      <c r="DO114" s="11">
        <v>2912.7222459930099</v>
      </c>
      <c r="DP114" s="11">
        <v>64.465441793042501</v>
      </c>
      <c r="DQ114" s="10">
        <v>2977.18768778605</v>
      </c>
      <c r="DR114" s="10">
        <v>8738.8826928546696</v>
      </c>
      <c r="DS114" s="10">
        <v>18996.609772643002</v>
      </c>
    </row>
    <row r="115" spans="1:123" thickBot="1">
      <c r="A115" s="9">
        <v>2009</v>
      </c>
      <c r="B115" s="9" t="s">
        <v>36</v>
      </c>
      <c r="C115" s="8" t="s">
        <v>35</v>
      </c>
      <c r="D115" s="7">
        <v>1974.8376302433001</v>
      </c>
      <c r="E115" s="7">
        <v>65.029670253683193</v>
      </c>
      <c r="F115" s="7">
        <v>114.09298286756299</v>
      </c>
      <c r="G115" s="7">
        <v>132.13789464931</v>
      </c>
      <c r="H115" s="7">
        <v>184.176484972298</v>
      </c>
      <c r="I115" s="7">
        <v>163.78736395679999</v>
      </c>
      <c r="J115" s="7">
        <v>0</v>
      </c>
      <c r="K115" s="7">
        <v>181.110684691275</v>
      </c>
      <c r="L115" s="7">
        <v>2818.09783626235</v>
      </c>
      <c r="M115" s="7">
        <v>1015.9993657241901</v>
      </c>
      <c r="N115" s="7">
        <v>894.29980557374495</v>
      </c>
      <c r="O115" s="7">
        <v>466.64618121921097</v>
      </c>
      <c r="P115" s="7">
        <v>61.536116974673597</v>
      </c>
      <c r="Q115" s="7">
        <v>588.42845789637397</v>
      </c>
      <c r="R115" s="7">
        <v>317.33210833742902</v>
      </c>
      <c r="S115" s="7">
        <v>107.226674606149</v>
      </c>
      <c r="T115" s="7">
        <v>1127.4531256340899</v>
      </c>
      <c r="U115" s="7">
        <v>72.361347441912002</v>
      </c>
      <c r="V115" s="7">
        <v>206.11250855271601</v>
      </c>
      <c r="W115" s="7">
        <v>0</v>
      </c>
      <c r="X115" s="7">
        <v>323.25646438948502</v>
      </c>
      <c r="Y115" s="7">
        <v>149.76857571017501</v>
      </c>
      <c r="Z115" s="7">
        <v>34.774033810931002</v>
      </c>
      <c r="AA115" s="7">
        <v>647.13133066267199</v>
      </c>
      <c r="AB115" s="7">
        <v>656.25273475982101</v>
      </c>
      <c r="AC115" s="7">
        <v>189.37458855398901</v>
      </c>
      <c r="AD115" s="7">
        <v>4536.2127804141401</v>
      </c>
      <c r="AE115" s="7">
        <v>39.037578279013402</v>
      </c>
      <c r="AF115" s="7">
        <v>40.194911961682202</v>
      </c>
      <c r="AG115" s="7">
        <v>121.8583942313</v>
      </c>
      <c r="AH115" s="7">
        <v>98.686518851450003</v>
      </c>
      <c r="AI115" s="7">
        <v>224.236331046374</v>
      </c>
      <c r="AJ115" s="7">
        <v>553.72465685055499</v>
      </c>
      <c r="AK115" s="7">
        <v>259.94156685751301</v>
      </c>
      <c r="AL115" s="7">
        <v>217.61311803519999</v>
      </c>
      <c r="AM115" s="7">
        <v>109.587759212436</v>
      </c>
      <c r="AN115" s="7">
        <v>89.3833015313418</v>
      </c>
      <c r="AO115" s="7">
        <v>1720.084692098</v>
      </c>
      <c r="AP115" s="7">
        <v>1801.22483704413</v>
      </c>
      <c r="AQ115" s="7">
        <v>467.25681976326501</v>
      </c>
      <c r="AR115" s="7">
        <v>1409.3352960565901</v>
      </c>
      <c r="AS115" s="7">
        <v>330.79552514196502</v>
      </c>
      <c r="AT115" s="7">
        <v>2027.3728136137199</v>
      </c>
      <c r="AU115" s="7">
        <v>161.03648234378599</v>
      </c>
      <c r="AV115" s="7">
        <v>274.350231546891</v>
      </c>
      <c r="AW115" s="7">
        <v>1141.42953788205</v>
      </c>
      <c r="AX115" s="7">
        <v>6064.9047682728697</v>
      </c>
      <c r="AY115" s="7">
        <v>1061.55810031957</v>
      </c>
      <c r="AZ115" s="7">
        <v>371.58420243881301</v>
      </c>
      <c r="BA115" s="7">
        <v>709.85564732081002</v>
      </c>
      <c r="BB115" s="7">
        <v>16.132383525239501</v>
      </c>
      <c r="BC115" s="7">
        <v>5282.1817978088702</v>
      </c>
      <c r="BD115" s="7">
        <v>2301.69935257625</v>
      </c>
      <c r="BE115" s="7">
        <v>3587.3346283506098</v>
      </c>
      <c r="BF115" s="7">
        <v>1136.4075740421599</v>
      </c>
      <c r="BG115" s="7">
        <v>3893.0479449384902</v>
      </c>
      <c r="BH115" s="7">
        <v>3220.0538636348301</v>
      </c>
      <c r="BI115" s="7">
        <v>603.14852151467301</v>
      </c>
      <c r="BJ115" s="7">
        <v>1441.15511252683</v>
      </c>
      <c r="BK115" s="7">
        <v>472.95145949792601</v>
      </c>
      <c r="BL115" s="7">
        <v>677.54625797994004</v>
      </c>
      <c r="BM115" s="7">
        <v>1882.63752169483</v>
      </c>
      <c r="BN115" s="7">
        <v>309.84145958691403</v>
      </c>
      <c r="BO115" s="7">
        <v>925.47072689742004</v>
      </c>
      <c r="BP115" s="7">
        <v>1664.4878682517201</v>
      </c>
      <c r="BQ115" s="7">
        <v>227.76477590533901</v>
      </c>
      <c r="BR115" s="7">
        <v>154.053826857106</v>
      </c>
      <c r="BS115" s="7">
        <v>82.424969505526207</v>
      </c>
      <c r="BT115" s="7">
        <v>1218.0401256274399</v>
      </c>
      <c r="BU115" s="7">
        <v>673.98054193740404</v>
      </c>
      <c r="BV115" s="7">
        <v>41.9614388758187</v>
      </c>
      <c r="BW115" s="7">
        <v>2551.5751131832299</v>
      </c>
      <c r="BX115" s="7">
        <v>5431.8266566550301</v>
      </c>
      <c r="BY115" s="7">
        <v>466.12058126208001</v>
      </c>
      <c r="BZ115" s="7">
        <v>1747.6223548663299</v>
      </c>
      <c r="CA115" s="7">
        <v>2589.8312500000002</v>
      </c>
      <c r="CB115" s="7">
        <v>279.78209274785303</v>
      </c>
      <c r="CC115" s="7">
        <v>347.39648337156598</v>
      </c>
      <c r="CD115" s="7">
        <v>169.485554252507</v>
      </c>
      <c r="CE115" s="7">
        <v>734.77910842513097</v>
      </c>
      <c r="CF115" s="7">
        <v>2654.4508428078302</v>
      </c>
      <c r="CG115" s="7">
        <v>312.940818159412</v>
      </c>
      <c r="CH115" s="7">
        <v>80.708309321770898</v>
      </c>
      <c r="CI115" s="7">
        <v>194.24716666486</v>
      </c>
      <c r="CJ115" s="7">
        <v>79.524782409299505</v>
      </c>
      <c r="CK115" s="7">
        <v>560.12210344188895</v>
      </c>
      <c r="CL115" s="7">
        <v>659.00418980580105</v>
      </c>
      <c r="CM115" s="7">
        <v>929.14051641119499</v>
      </c>
      <c r="CN115" s="7">
        <v>49.485249935258899</v>
      </c>
      <c r="CO115" s="7">
        <v>523.24182456707001</v>
      </c>
      <c r="CP115" s="7">
        <v>457.99704010719699</v>
      </c>
      <c r="CQ115" s="7">
        <v>6335.2869638147104</v>
      </c>
      <c r="CR115" s="7">
        <v>1812.1272917603301</v>
      </c>
      <c r="CS115" s="7">
        <v>5644.2413476832498</v>
      </c>
      <c r="CT115" s="7">
        <v>778.08959058755704</v>
      </c>
      <c r="CU115" s="7">
        <v>632.44790428452404</v>
      </c>
      <c r="CV115" s="7">
        <v>174.66681178744199</v>
      </c>
      <c r="CW115" s="7">
        <v>157.626009020868</v>
      </c>
      <c r="CX115" s="7">
        <v>293.58725255159101</v>
      </c>
      <c r="CY115" s="7">
        <v>661.22873486856702</v>
      </c>
      <c r="CZ115" s="7">
        <v>249.737894712154</v>
      </c>
      <c r="DA115" s="7">
        <v>110.025088137144</v>
      </c>
      <c r="DB115" s="7">
        <v>335.70025585706702</v>
      </c>
      <c r="DC115" s="7">
        <v>0</v>
      </c>
      <c r="DD115" s="6">
        <v>104138.85917385299</v>
      </c>
      <c r="DE115" s="7">
        <v>65420.827834126758</v>
      </c>
      <c r="DF115" s="7">
        <v>2680.3167202857899</v>
      </c>
      <c r="DG115" s="7">
        <v>2598.5829957298301</v>
      </c>
      <c r="DH115" s="7">
        <v>19295.581061977718</v>
      </c>
      <c r="DI115" s="7">
        <v>10190.365218522793</v>
      </c>
      <c r="DJ115" s="6">
        <v>100185.67383064301</v>
      </c>
      <c r="DK115" s="7">
        <v>18935.556600891301</v>
      </c>
      <c r="DL115" s="7">
        <v>26.4</v>
      </c>
      <c r="DM115" s="7">
        <v>-526.87640193872005</v>
      </c>
      <c r="DN115" s="6">
        <v>18435.080198952499</v>
      </c>
      <c r="DO115" s="7">
        <v>42738.560789915697</v>
      </c>
      <c r="DP115" s="7">
        <v>19177.510052175301</v>
      </c>
      <c r="DQ115" s="6">
        <v>61916.070842091001</v>
      </c>
      <c r="DR115" s="6">
        <v>180536.824871686</v>
      </c>
      <c r="DS115" s="6">
        <v>284675.68404553999</v>
      </c>
    </row>
    <row r="116" spans="1:123" thickBot="1">
      <c r="A116" s="9">
        <v>2009</v>
      </c>
      <c r="B116" s="9" t="s">
        <v>34</v>
      </c>
      <c r="C116" s="8" t="s">
        <v>33</v>
      </c>
      <c r="D116" s="7">
        <v>55.159844941701103</v>
      </c>
      <c r="E116" s="7">
        <v>2.3508525207267899</v>
      </c>
      <c r="F116" s="7">
        <v>-2.2322966995630198</v>
      </c>
      <c r="G116" s="7">
        <v>13.5933026356903</v>
      </c>
      <c r="H116" s="7">
        <v>8.9582024417022499</v>
      </c>
      <c r="I116" s="7">
        <v>10.5923188402002</v>
      </c>
      <c r="J116" s="7">
        <v>0</v>
      </c>
      <c r="K116" s="7">
        <v>52.983233919724903</v>
      </c>
      <c r="L116" s="7">
        <v>32.373552150650703</v>
      </c>
      <c r="M116" s="7">
        <v>-0.66252723519120804</v>
      </c>
      <c r="N116" s="7">
        <v>3.8044506072550499</v>
      </c>
      <c r="O116" s="7">
        <v>-3.6431103832108902</v>
      </c>
      <c r="P116" s="7">
        <v>-0.16112351067369601</v>
      </c>
      <c r="Q116" s="7">
        <v>8.0620629416260101</v>
      </c>
      <c r="R116" s="7">
        <v>2.1593479815716599</v>
      </c>
      <c r="S116" s="7">
        <v>1.5150552418514101</v>
      </c>
      <c r="T116" s="7">
        <v>93.362917802906097</v>
      </c>
      <c r="U116" s="7">
        <v>2.54355281208798</v>
      </c>
      <c r="V116" s="7">
        <v>2.2304508722840302</v>
      </c>
      <c r="W116" s="7">
        <v>0</v>
      </c>
      <c r="X116" s="7">
        <v>12.7224627615152</v>
      </c>
      <c r="Y116" s="7">
        <v>1.9044022908245899</v>
      </c>
      <c r="Z116" s="7">
        <v>0.89445557906898499</v>
      </c>
      <c r="AA116" s="7">
        <v>6.6951733653272303</v>
      </c>
      <c r="AB116" s="7">
        <v>17.061264023179302</v>
      </c>
      <c r="AC116" s="7">
        <v>0.50743143101042298</v>
      </c>
      <c r="AD116" s="7">
        <v>91.172485491066595</v>
      </c>
      <c r="AE116" s="7">
        <v>2.4079331309866201</v>
      </c>
      <c r="AF116" s="7">
        <v>1.87881462831778</v>
      </c>
      <c r="AG116" s="7">
        <v>6.9352060085481799</v>
      </c>
      <c r="AH116" s="7">
        <v>5.76273198702245</v>
      </c>
      <c r="AI116" s="7">
        <v>6.99001590162655</v>
      </c>
      <c r="AJ116" s="7">
        <v>52.4852763184428</v>
      </c>
      <c r="AK116" s="7">
        <v>6.6089323945768603</v>
      </c>
      <c r="AL116" s="7">
        <v>11.9460871366243</v>
      </c>
      <c r="AM116" s="7">
        <v>2.37361168461989</v>
      </c>
      <c r="AN116" s="7">
        <v>0.28520934491697503</v>
      </c>
      <c r="AO116" s="7">
        <v>22.2609693190008</v>
      </c>
      <c r="AP116" s="7">
        <v>13.099731647865999</v>
      </c>
      <c r="AQ116" s="7">
        <v>15.616976796734701</v>
      </c>
      <c r="AR116" s="7">
        <v>10.5554745024079</v>
      </c>
      <c r="AS116" s="7">
        <v>3.1216111270355</v>
      </c>
      <c r="AT116" s="7">
        <v>12.168607480283899</v>
      </c>
      <c r="AU116" s="7">
        <v>5.4758879932142603</v>
      </c>
      <c r="AV116" s="7">
        <v>4.0775123091090499</v>
      </c>
      <c r="AW116" s="7">
        <v>4.75326955994902</v>
      </c>
      <c r="AX116" s="7">
        <v>134.675541605077</v>
      </c>
      <c r="AY116" s="7">
        <v>4.3835550538246304</v>
      </c>
      <c r="AZ116" s="7">
        <v>9.1153540611871495</v>
      </c>
      <c r="BA116" s="7">
        <v>70.605176232189606</v>
      </c>
      <c r="BB116" s="7">
        <v>0.278386516760598</v>
      </c>
      <c r="BC116" s="7">
        <v>20.064215035141199</v>
      </c>
      <c r="BD116" s="7">
        <v>9.7572753897519799</v>
      </c>
      <c r="BE116" s="7">
        <v>11.0701378993832</v>
      </c>
      <c r="BF116" s="7">
        <v>7.3095674798432499</v>
      </c>
      <c r="BG116" s="7">
        <v>13.399463961512</v>
      </c>
      <c r="BH116" s="7">
        <v>42.396471702172697</v>
      </c>
      <c r="BI116" s="7">
        <v>10.667342744327501</v>
      </c>
      <c r="BJ116" s="7">
        <v>207.66660424016999</v>
      </c>
      <c r="BK116" s="7">
        <v>36.520236475073702</v>
      </c>
      <c r="BL116" s="7">
        <v>96.013081383059301</v>
      </c>
      <c r="BM116" s="7">
        <v>5.4778952361689601</v>
      </c>
      <c r="BN116" s="7">
        <v>17.786937879085599</v>
      </c>
      <c r="BO116" s="7">
        <v>90.252214376581094</v>
      </c>
      <c r="BP116" s="7">
        <v>259.46065805461802</v>
      </c>
      <c r="BQ116" s="7">
        <v>0.33970639766121002</v>
      </c>
      <c r="BR116" s="7">
        <v>0.93219060889369398</v>
      </c>
      <c r="BS116" s="7">
        <v>0.35387916847371198</v>
      </c>
      <c r="BT116" s="7">
        <v>11.102745652556299</v>
      </c>
      <c r="BU116" s="7">
        <v>2.6033049515975901</v>
      </c>
      <c r="BV116" s="7">
        <v>0.19554431318136301</v>
      </c>
      <c r="BW116" s="7">
        <v>157.288153882774</v>
      </c>
      <c r="BX116" s="7">
        <v>311.38280566296601</v>
      </c>
      <c r="BY116" s="7">
        <v>74.299730269918001</v>
      </c>
      <c r="BZ116" s="7">
        <v>13.1644789086722</v>
      </c>
      <c r="CA116" s="7">
        <v>0</v>
      </c>
      <c r="CB116" s="7">
        <v>0.976405222146985</v>
      </c>
      <c r="CC116" s="7">
        <v>1.9930017934339499</v>
      </c>
      <c r="CD116" s="7">
        <v>1.6829379024928901</v>
      </c>
      <c r="CE116" s="7">
        <v>3.4875997338693101</v>
      </c>
      <c r="CF116" s="7">
        <v>15.914240882174701</v>
      </c>
      <c r="CG116" s="7">
        <v>7.5977139475873399</v>
      </c>
      <c r="CH116" s="7">
        <v>0.56816301547456105</v>
      </c>
      <c r="CI116" s="7">
        <v>1.3578552421399801</v>
      </c>
      <c r="CJ116" s="7">
        <v>0.27140379570032103</v>
      </c>
      <c r="CK116" s="7">
        <v>3.9667224131111101</v>
      </c>
      <c r="CL116" s="7">
        <v>3.2767522251993202</v>
      </c>
      <c r="CM116" s="7">
        <v>3.1858100618055598</v>
      </c>
      <c r="CN116" s="7">
        <v>0.26498967374120103</v>
      </c>
      <c r="CO116" s="7">
        <v>5.2801643079298497</v>
      </c>
      <c r="CP116" s="7">
        <v>2.0288512178034601</v>
      </c>
      <c r="CQ116" s="7">
        <v>616.68369223728996</v>
      </c>
      <c r="CR116" s="7">
        <v>118.478097896674</v>
      </c>
      <c r="CS116" s="7">
        <v>352.07226529205701</v>
      </c>
      <c r="CT116" s="7">
        <v>60.730852931160904</v>
      </c>
      <c r="CU116" s="7">
        <v>37.314345887544903</v>
      </c>
      <c r="CV116" s="7">
        <v>2.83978258255731</v>
      </c>
      <c r="CW116" s="7">
        <v>9.7239101961322394</v>
      </c>
      <c r="CX116" s="7">
        <v>7.6409513974091796</v>
      </c>
      <c r="CY116" s="7">
        <v>29.7770901314328</v>
      </c>
      <c r="CZ116" s="7">
        <v>14.0909218218336</v>
      </c>
      <c r="DA116" s="7">
        <v>0.69735459785582299</v>
      </c>
      <c r="DB116" s="7">
        <v>23.923917948933401</v>
      </c>
      <c r="DC116" s="7">
        <v>0</v>
      </c>
      <c r="DD116" s="6">
        <v>3547.1400715927298</v>
      </c>
      <c r="DE116" s="157">
        <v>6568.0070925134096</v>
      </c>
      <c r="DF116" s="157">
        <v>0</v>
      </c>
      <c r="DG116" s="7">
        <v>322.17797603168901</v>
      </c>
      <c r="DH116" s="7">
        <v>0</v>
      </c>
      <c r="DI116" s="7">
        <v>0</v>
      </c>
      <c r="DJ116" s="6">
        <v>6890.1850685451</v>
      </c>
      <c r="DK116" s="7">
        <v>1495.16969331064</v>
      </c>
      <c r="DL116" s="7">
        <v>0</v>
      </c>
      <c r="DM116" s="7">
        <v>0</v>
      </c>
      <c r="DN116" s="6">
        <v>1495.16969331064</v>
      </c>
      <c r="DO116" s="7">
        <v>0</v>
      </c>
      <c r="DP116" s="7">
        <v>0</v>
      </c>
      <c r="DQ116" s="6">
        <v>0</v>
      </c>
      <c r="DR116" s="6">
        <v>8385.3547618557404</v>
      </c>
      <c r="DS116" s="6">
        <v>11932.4948334485</v>
      </c>
    </row>
    <row r="117" spans="1:123" ht="15.95" customHeight="1">
      <c r="A117" s="15">
        <v>2009</v>
      </c>
      <c r="B117" s="15" t="s">
        <v>32</v>
      </c>
      <c r="C117" s="16" t="s">
        <v>31</v>
      </c>
      <c r="D117" s="5">
        <v>-618.17030799999998</v>
      </c>
      <c r="E117" s="5">
        <v>5.4838708E-2</v>
      </c>
      <c r="F117" s="5">
        <v>8.7418262999999996E-2</v>
      </c>
      <c r="G117" s="5">
        <v>8.3310408309999993</v>
      </c>
      <c r="H117" s="5">
        <v>0.236702199</v>
      </c>
      <c r="I117" s="5">
        <v>0.54085630699999998</v>
      </c>
      <c r="J117" s="5">
        <v>0</v>
      </c>
      <c r="K117" s="5">
        <v>3.5228296380000002</v>
      </c>
      <c r="L117" s="5">
        <v>9.3163140549999994</v>
      </c>
      <c r="M117" s="5">
        <v>3.4641071769999998</v>
      </c>
      <c r="N117" s="5">
        <v>6.527578611</v>
      </c>
      <c r="O117" s="5">
        <v>2.2427180830000002</v>
      </c>
      <c r="P117" s="5">
        <v>0.51019077499999999</v>
      </c>
      <c r="Q117" s="5">
        <v>8.0445252190000005</v>
      </c>
      <c r="R117" s="5">
        <v>2.9775991500000001</v>
      </c>
      <c r="S117" s="5">
        <v>1.6712931980000001</v>
      </c>
      <c r="T117" s="5">
        <v>26.774188680000002</v>
      </c>
      <c r="U117" s="5">
        <v>1.7522399120000001</v>
      </c>
      <c r="V117" s="5">
        <v>2.5397395729999999</v>
      </c>
      <c r="W117" s="5">
        <v>0</v>
      </c>
      <c r="X117" s="5">
        <v>3.5071880279999998</v>
      </c>
      <c r="Y117" s="5">
        <v>1.357391048</v>
      </c>
      <c r="Z117" s="5">
        <v>0.46678765</v>
      </c>
      <c r="AA117" s="5">
        <v>5.8740942059999997</v>
      </c>
      <c r="AB117" s="5">
        <v>6.1941705489999999</v>
      </c>
      <c r="AC117" s="5">
        <v>2.412113497</v>
      </c>
      <c r="AD117" s="5">
        <v>7.6131931509999999</v>
      </c>
      <c r="AE117" s="5">
        <v>0.46111896800000002</v>
      </c>
      <c r="AF117" s="5">
        <v>0.98413724899999999</v>
      </c>
      <c r="AG117" s="5">
        <v>3.1679441989999999</v>
      </c>
      <c r="AH117" s="5">
        <v>1.7511145969999999</v>
      </c>
      <c r="AI117" s="5">
        <v>3.644365477</v>
      </c>
      <c r="AJ117" s="5">
        <v>8.1807435119999994</v>
      </c>
      <c r="AK117" s="5">
        <v>2.545556854</v>
      </c>
      <c r="AL117" s="5">
        <v>2.4201868659999999</v>
      </c>
      <c r="AM117" s="5">
        <v>1.300984336</v>
      </c>
      <c r="AN117" s="5">
        <v>0.88112499600000005</v>
      </c>
      <c r="AO117" s="5">
        <v>19.116613604000001</v>
      </c>
      <c r="AP117" s="5">
        <v>13.46692273</v>
      </c>
      <c r="AQ117" s="5">
        <v>4.78535032</v>
      </c>
      <c r="AR117" s="5">
        <v>17.98017553</v>
      </c>
      <c r="AS117" s="5">
        <v>2.532633659</v>
      </c>
      <c r="AT117" s="5">
        <v>19.110547944</v>
      </c>
      <c r="AU117" s="5">
        <v>1.3657380779999999</v>
      </c>
      <c r="AV117" s="5">
        <v>2.534272101</v>
      </c>
      <c r="AW117" s="5">
        <v>12.281350476</v>
      </c>
      <c r="AX117" s="5">
        <v>78.725204230000003</v>
      </c>
      <c r="AY117" s="5">
        <v>12.66479577</v>
      </c>
      <c r="AZ117" s="5">
        <v>28.121115410000002</v>
      </c>
      <c r="BA117" s="5">
        <v>23.436597720000002</v>
      </c>
      <c r="BB117" s="5">
        <v>0.108363819</v>
      </c>
      <c r="BC117" s="5">
        <v>30.445109609999999</v>
      </c>
      <c r="BD117" s="5">
        <v>17.872982489999998</v>
      </c>
      <c r="BE117" s="5">
        <v>32.311907900000001</v>
      </c>
      <c r="BF117" s="5">
        <v>48.605819990000001</v>
      </c>
      <c r="BG117" s="5">
        <v>131.43527119999999</v>
      </c>
      <c r="BH117" s="5">
        <v>509.70890880000002</v>
      </c>
      <c r="BI117" s="5">
        <v>-57.575654640000003</v>
      </c>
      <c r="BJ117" s="5">
        <v>33.24903071</v>
      </c>
      <c r="BK117" s="5">
        <v>2.3333544690000001</v>
      </c>
      <c r="BL117" s="5">
        <v>2.593867017</v>
      </c>
      <c r="BM117" s="5">
        <v>28.68283009</v>
      </c>
      <c r="BN117" s="5">
        <v>10.92230672</v>
      </c>
      <c r="BO117" s="5">
        <v>66.953403899999998</v>
      </c>
      <c r="BP117" s="5">
        <v>110.6865961</v>
      </c>
      <c r="BQ117" s="5">
        <v>7.7509601650000004</v>
      </c>
      <c r="BR117" s="5">
        <v>3.9330888439999998</v>
      </c>
      <c r="BS117" s="5">
        <v>2.5326654259999999</v>
      </c>
      <c r="BT117" s="5">
        <v>51.356781679999997</v>
      </c>
      <c r="BU117" s="5">
        <v>26.645306359999999</v>
      </c>
      <c r="BV117" s="5">
        <v>2.5211975199999999</v>
      </c>
      <c r="BW117" s="5">
        <v>126.3037432</v>
      </c>
      <c r="BX117" s="5">
        <v>70.17006044</v>
      </c>
      <c r="BY117" s="5">
        <v>14.8761964</v>
      </c>
      <c r="BZ117" s="5">
        <v>-35.247933549999999</v>
      </c>
      <c r="CA117" s="5">
        <v>0</v>
      </c>
      <c r="CB117" s="5">
        <v>5.7879335459999997</v>
      </c>
      <c r="CC117" s="5">
        <v>13.47504288</v>
      </c>
      <c r="CD117" s="5">
        <v>9.0465999630000002</v>
      </c>
      <c r="CE117" s="5">
        <v>17.759875610000002</v>
      </c>
      <c r="CF117" s="5">
        <v>73.246905249999998</v>
      </c>
      <c r="CG117" s="5">
        <v>-65.776336610000001</v>
      </c>
      <c r="CH117" s="5">
        <v>3.610600985</v>
      </c>
      <c r="CI117" s="5">
        <v>5.0789640760000001</v>
      </c>
      <c r="CJ117" s="5">
        <v>2.168347851</v>
      </c>
      <c r="CK117" s="5">
        <v>15.32480402</v>
      </c>
      <c r="CL117" s="5">
        <v>10.92111347</v>
      </c>
      <c r="CM117" s="5">
        <v>13.29671926</v>
      </c>
      <c r="CN117" s="5">
        <v>2.5142907760000002</v>
      </c>
      <c r="CO117" s="5">
        <v>4.3629247900000001</v>
      </c>
      <c r="CP117" s="5">
        <v>13.52014769</v>
      </c>
      <c r="CQ117" s="5">
        <v>0</v>
      </c>
      <c r="CR117" s="5">
        <v>17.93</v>
      </c>
      <c r="CS117" s="5">
        <v>11.15831111</v>
      </c>
      <c r="CT117" s="5">
        <v>2.9664847390000002</v>
      </c>
      <c r="CU117" s="5">
        <v>3.6852041529999999</v>
      </c>
      <c r="CV117" s="5">
        <v>6.8778344889999996</v>
      </c>
      <c r="CW117" s="5">
        <v>-0.36309563700000003</v>
      </c>
      <c r="CX117" s="5">
        <v>25.422796859999998</v>
      </c>
      <c r="CY117" s="5">
        <v>24.282464279999999</v>
      </c>
      <c r="CZ117" s="5">
        <v>7.4616326969999998</v>
      </c>
      <c r="DA117" s="5">
        <v>3.192736612</v>
      </c>
      <c r="DB117" s="5">
        <v>16.70563069</v>
      </c>
      <c r="DC117" s="5">
        <v>0</v>
      </c>
      <c r="DD117" s="4">
        <v>1232.1415033440001</v>
      </c>
      <c r="DE117" s="159">
        <v>0</v>
      </c>
      <c r="DF117" s="160">
        <v>0</v>
      </c>
      <c r="DG117" s="161">
        <v>0</v>
      </c>
      <c r="DH117" s="161">
        <v>0</v>
      </c>
      <c r="DI117" s="161">
        <v>0</v>
      </c>
      <c r="DJ117" s="162">
        <v>0</v>
      </c>
      <c r="DK117" s="161">
        <v>0</v>
      </c>
      <c r="DL117" s="161">
        <v>0</v>
      </c>
      <c r="DM117" s="161">
        <v>0</v>
      </c>
      <c r="DN117" s="162">
        <v>0</v>
      </c>
      <c r="DO117" s="161">
        <v>0</v>
      </c>
      <c r="DP117" s="163">
        <v>0</v>
      </c>
      <c r="DQ117" s="4"/>
      <c r="DR117" s="4" t="s">
        <v>25</v>
      </c>
      <c r="DS117" s="4" t="s">
        <v>25</v>
      </c>
    </row>
    <row r="118" spans="1:123" ht="11.25">
      <c r="A118" s="15">
        <v>2009</v>
      </c>
      <c r="B118" s="15" t="s">
        <v>30</v>
      </c>
      <c r="C118" s="14" t="s">
        <v>2</v>
      </c>
      <c r="D118" s="5">
        <v>275.27692359999998</v>
      </c>
      <c r="E118" s="5">
        <v>15.160765319999999</v>
      </c>
      <c r="F118" s="5">
        <v>24.167742409999999</v>
      </c>
      <c r="G118" s="5">
        <v>26.419249099999998</v>
      </c>
      <c r="H118" s="5">
        <v>27.422474820000001</v>
      </c>
      <c r="I118" s="5">
        <v>28.966268339999999</v>
      </c>
      <c r="J118" s="5">
        <v>0</v>
      </c>
      <c r="K118" s="5">
        <v>83.847219120000005</v>
      </c>
      <c r="L118" s="5">
        <v>541.76651249999998</v>
      </c>
      <c r="M118" s="5">
        <v>167.24401889999999</v>
      </c>
      <c r="N118" s="5">
        <v>231.88419400000001</v>
      </c>
      <c r="O118" s="5">
        <v>105.321940012</v>
      </c>
      <c r="P118" s="5">
        <v>11.77638292</v>
      </c>
      <c r="Q118" s="5">
        <v>328.61383540000003</v>
      </c>
      <c r="R118" s="5">
        <v>105.80925379999999</v>
      </c>
      <c r="S118" s="5">
        <v>25.8030139</v>
      </c>
      <c r="T118" s="5">
        <v>704.45780739999998</v>
      </c>
      <c r="U118" s="5">
        <v>31.241115629999999</v>
      </c>
      <c r="V118" s="5">
        <v>75.026766609999996</v>
      </c>
      <c r="W118" s="5">
        <v>0</v>
      </c>
      <c r="X118" s="5">
        <v>156.7913954</v>
      </c>
      <c r="Y118" s="5">
        <v>85.085302150000004</v>
      </c>
      <c r="Z118" s="5">
        <v>16.22746935</v>
      </c>
      <c r="AA118" s="5">
        <v>227.67981549999999</v>
      </c>
      <c r="AB118" s="5">
        <v>185.9070068</v>
      </c>
      <c r="AC118" s="5">
        <v>175.6131121</v>
      </c>
      <c r="AD118" s="5">
        <v>110.1510983</v>
      </c>
      <c r="AE118" s="5">
        <v>13.660920620000001</v>
      </c>
      <c r="AF118" s="5">
        <v>22.618441199999999</v>
      </c>
      <c r="AG118" s="5">
        <v>151.43960369999999</v>
      </c>
      <c r="AH118" s="5">
        <v>64.592253720000002</v>
      </c>
      <c r="AI118" s="5">
        <v>138.96669360000001</v>
      </c>
      <c r="AJ118" s="5">
        <v>368.02668019999999</v>
      </c>
      <c r="AK118" s="5">
        <v>107.4594761</v>
      </c>
      <c r="AL118" s="5">
        <v>139.00396090000001</v>
      </c>
      <c r="AM118" s="5">
        <v>56.475984089999997</v>
      </c>
      <c r="AN118" s="5">
        <v>35.009996170000001</v>
      </c>
      <c r="AO118" s="5">
        <v>1049.5414864100001</v>
      </c>
      <c r="AP118" s="5">
        <v>623.67281700000001</v>
      </c>
      <c r="AQ118" s="5">
        <v>225.62004200000001</v>
      </c>
      <c r="AR118" s="5">
        <v>801.43579469999997</v>
      </c>
      <c r="AS118" s="5">
        <v>124.3675819</v>
      </c>
      <c r="AT118" s="5">
        <v>595.04337873099996</v>
      </c>
      <c r="AU118" s="5">
        <v>76.001519849999994</v>
      </c>
      <c r="AV118" s="5">
        <v>234.44012770000001</v>
      </c>
      <c r="AW118" s="5">
        <v>662.39971295999999</v>
      </c>
      <c r="AX118" s="5">
        <v>630.58916769999996</v>
      </c>
      <c r="AY118" s="5">
        <v>209.43083229999999</v>
      </c>
      <c r="AZ118" s="5">
        <v>289.40817340000001</v>
      </c>
      <c r="BA118" s="5">
        <v>413.0259618</v>
      </c>
      <c r="BB118" s="5">
        <v>1.9758648029999999</v>
      </c>
      <c r="BC118" s="5">
        <v>1428.3606110000001</v>
      </c>
      <c r="BD118" s="5">
        <v>956.07886310000004</v>
      </c>
      <c r="BE118" s="5">
        <v>2320.3705260000002</v>
      </c>
      <c r="BF118" s="5">
        <v>956.15233309999996</v>
      </c>
      <c r="BG118" s="5">
        <v>2294.4188939999999</v>
      </c>
      <c r="BH118" s="5">
        <v>3641.2887730000002</v>
      </c>
      <c r="BI118" s="5">
        <v>259.30162139999999</v>
      </c>
      <c r="BJ118" s="5">
        <v>889.65996889999997</v>
      </c>
      <c r="BK118" s="5">
        <v>99.789016290000006</v>
      </c>
      <c r="BL118" s="5">
        <v>201.50832030000001</v>
      </c>
      <c r="BM118" s="5">
        <v>926.74600869999995</v>
      </c>
      <c r="BN118" s="5">
        <v>554.5172086</v>
      </c>
      <c r="BO118" s="5">
        <v>809.16910389999998</v>
      </c>
      <c r="BP118" s="5">
        <v>1419.250896</v>
      </c>
      <c r="BQ118" s="5">
        <v>232.737336</v>
      </c>
      <c r="BR118" s="5">
        <v>63.425793329999998</v>
      </c>
      <c r="BS118" s="5">
        <v>45.184884340000004</v>
      </c>
      <c r="BT118" s="5">
        <v>869.61302820000003</v>
      </c>
      <c r="BU118" s="5">
        <v>869.18290100000002</v>
      </c>
      <c r="BV118" s="5">
        <v>71.356057120000003</v>
      </c>
      <c r="BW118" s="5">
        <v>2492.3325580000001</v>
      </c>
      <c r="BX118" s="5">
        <v>1021.714387</v>
      </c>
      <c r="BY118" s="5">
        <v>532.64305530000001</v>
      </c>
      <c r="BZ118" s="5">
        <v>216.08749950000001</v>
      </c>
      <c r="CA118" s="5">
        <v>0</v>
      </c>
      <c r="CB118" s="5">
        <v>145.8725005</v>
      </c>
      <c r="CC118" s="5">
        <v>471.88172500000002</v>
      </c>
      <c r="CD118" s="5">
        <v>358.33774019999998</v>
      </c>
      <c r="CE118" s="5">
        <v>603.2710763</v>
      </c>
      <c r="CF118" s="5">
        <v>2056.4118290000001</v>
      </c>
      <c r="CG118" s="5">
        <v>319.93164189999999</v>
      </c>
      <c r="CH118" s="5">
        <v>108.6357311</v>
      </c>
      <c r="CI118" s="5">
        <v>141.18777019999999</v>
      </c>
      <c r="CJ118" s="5">
        <v>91.022486099999995</v>
      </c>
      <c r="CK118" s="5">
        <v>348.24457269999999</v>
      </c>
      <c r="CL118" s="5">
        <v>1018.854137</v>
      </c>
      <c r="CM118" s="5">
        <v>149.91725199999999</v>
      </c>
      <c r="CN118" s="5">
        <v>177.13968130000001</v>
      </c>
      <c r="CO118" s="5">
        <v>602.56421320000004</v>
      </c>
      <c r="CP118" s="5">
        <v>419.040144</v>
      </c>
      <c r="CQ118" s="5">
        <v>5063.5600000000004</v>
      </c>
      <c r="CR118" s="5">
        <v>6389.4500008000005</v>
      </c>
      <c r="CS118" s="5">
        <v>5717.3057882000003</v>
      </c>
      <c r="CT118" s="5">
        <v>1286.6362144</v>
      </c>
      <c r="CU118" s="5">
        <v>2055.3179970000001</v>
      </c>
      <c r="CV118" s="5">
        <v>137.97958487</v>
      </c>
      <c r="CW118" s="5">
        <v>211.69422170999999</v>
      </c>
      <c r="CX118" s="5">
        <v>137.370868</v>
      </c>
      <c r="CY118" s="5">
        <v>628.78532540000003</v>
      </c>
      <c r="CZ118" s="5">
        <v>220.40552199999999</v>
      </c>
      <c r="DA118" s="5">
        <v>78.807861709999997</v>
      </c>
      <c r="DB118" s="5">
        <v>436.72661629999999</v>
      </c>
      <c r="DC118" s="5">
        <v>211.77</v>
      </c>
      <c r="DD118" s="4">
        <v>63560.879299906002</v>
      </c>
      <c r="DE118" s="164">
        <v>0</v>
      </c>
      <c r="DF118" s="5">
        <v>0</v>
      </c>
      <c r="DG118" s="5">
        <v>0</v>
      </c>
      <c r="DH118" s="5">
        <v>0</v>
      </c>
      <c r="DI118" s="5">
        <v>0</v>
      </c>
      <c r="DJ118" s="4">
        <v>0</v>
      </c>
      <c r="DK118" s="5">
        <v>0</v>
      </c>
      <c r="DL118" s="5">
        <v>0</v>
      </c>
      <c r="DM118" s="5">
        <v>0</v>
      </c>
      <c r="DN118" s="4">
        <v>0</v>
      </c>
      <c r="DO118" s="5">
        <v>0</v>
      </c>
      <c r="DP118" s="165">
        <v>0</v>
      </c>
      <c r="DQ118" s="4" t="s">
        <v>25</v>
      </c>
      <c r="DR118" s="4" t="s">
        <v>25</v>
      </c>
      <c r="DS118" s="4" t="s">
        <v>25</v>
      </c>
    </row>
    <row r="119" spans="1:123" ht="15.95" customHeight="1" thickBot="1">
      <c r="A119" s="13">
        <v>2009</v>
      </c>
      <c r="B119" s="13" t="s">
        <v>29</v>
      </c>
      <c r="C119" s="12" t="s">
        <v>9</v>
      </c>
      <c r="D119" s="11">
        <v>897.16732309999998</v>
      </c>
      <c r="E119" s="11">
        <v>18.260679240000002</v>
      </c>
      <c r="F119" s="11">
        <v>29.054681779999999</v>
      </c>
      <c r="G119" s="11">
        <v>72.000487930000006</v>
      </c>
      <c r="H119" s="11">
        <v>74.717816670000005</v>
      </c>
      <c r="I119" s="11">
        <v>30.18903023</v>
      </c>
      <c r="J119" s="11">
        <v>0</v>
      </c>
      <c r="K119" s="11">
        <v>37.480015770000001</v>
      </c>
      <c r="L119" s="11">
        <v>2325.8483190000002</v>
      </c>
      <c r="M119" s="11">
        <v>30.40508298</v>
      </c>
      <c r="N119" s="11">
        <v>78.357677140000007</v>
      </c>
      <c r="O119" s="11">
        <v>2.6346924079999998</v>
      </c>
      <c r="P119" s="11">
        <v>1.416460702</v>
      </c>
      <c r="Q119" s="11">
        <v>125.3918968</v>
      </c>
      <c r="R119" s="11">
        <v>37.432394799999997</v>
      </c>
      <c r="S119" s="11">
        <v>3.2288641500000002</v>
      </c>
      <c r="T119" s="11">
        <v>1237.1791559999999</v>
      </c>
      <c r="U119" s="11">
        <v>69.839593120000004</v>
      </c>
      <c r="V119" s="11">
        <v>60.252985010000003</v>
      </c>
      <c r="W119" s="11">
        <v>0</v>
      </c>
      <c r="X119" s="11">
        <v>21.424418880000001</v>
      </c>
      <c r="Y119" s="11">
        <v>0.55850653500000003</v>
      </c>
      <c r="Z119" s="11">
        <v>4.133119872</v>
      </c>
      <c r="AA119" s="11">
        <v>63.018911670000001</v>
      </c>
      <c r="AB119" s="11">
        <v>71.104586940000004</v>
      </c>
      <c r="AC119" s="11">
        <v>33.27185446</v>
      </c>
      <c r="AD119" s="11">
        <v>832.1071187</v>
      </c>
      <c r="AE119" s="11">
        <v>3.4324366739999999</v>
      </c>
      <c r="AF119" s="11">
        <v>2.681937075</v>
      </c>
      <c r="AG119" s="11">
        <v>44.530695209999998</v>
      </c>
      <c r="AH119" s="11">
        <v>30.721317722999999</v>
      </c>
      <c r="AI119" s="11">
        <v>68.269922089999994</v>
      </c>
      <c r="AJ119" s="11">
        <v>54.709808070000001</v>
      </c>
      <c r="AK119" s="11">
        <v>22.985213999999999</v>
      </c>
      <c r="AL119" s="11">
        <v>30.197379059999999</v>
      </c>
      <c r="AM119" s="11">
        <v>14.20746834</v>
      </c>
      <c r="AN119" s="11">
        <v>23.803695210000001</v>
      </c>
      <c r="AO119" s="11">
        <v>219.12586143999999</v>
      </c>
      <c r="AP119" s="11">
        <v>255.08270400000001</v>
      </c>
      <c r="AQ119" s="11">
        <v>34.509506709999997</v>
      </c>
      <c r="AR119" s="11">
        <v>139.3746222</v>
      </c>
      <c r="AS119" s="11">
        <v>20.50584903</v>
      </c>
      <c r="AT119" s="11">
        <v>201.62602998899999</v>
      </c>
      <c r="AU119" s="11">
        <v>12.913165080000001</v>
      </c>
      <c r="AV119" s="11">
        <v>7.9723802279999996</v>
      </c>
      <c r="AW119" s="11">
        <v>217.02117400899999</v>
      </c>
      <c r="AX119" s="11">
        <v>1325.400893</v>
      </c>
      <c r="AY119" s="11">
        <v>279.69063410000001</v>
      </c>
      <c r="AZ119" s="11">
        <v>709.62799640000003</v>
      </c>
      <c r="BA119" s="11">
        <v>184.01465239999999</v>
      </c>
      <c r="BB119" s="11">
        <v>2.6526199319999999</v>
      </c>
      <c r="BC119" s="11">
        <v>1391.85879</v>
      </c>
      <c r="BD119" s="11">
        <v>576.77260230000002</v>
      </c>
      <c r="BE119" s="11">
        <v>1260.7743579999999</v>
      </c>
      <c r="BF119" s="11">
        <v>311.16504279999998</v>
      </c>
      <c r="BG119" s="11">
        <v>965.54749779999997</v>
      </c>
      <c r="BH119" s="11">
        <v>1674.6318799999999</v>
      </c>
      <c r="BI119" s="11">
        <v>28.159263039999999</v>
      </c>
      <c r="BJ119" s="11">
        <v>453.19695610000002</v>
      </c>
      <c r="BK119" s="11">
        <v>59.08515251</v>
      </c>
      <c r="BL119" s="11">
        <v>205.62297509999999</v>
      </c>
      <c r="BM119" s="11">
        <v>773.14757369999995</v>
      </c>
      <c r="BN119" s="11">
        <v>53.976762620000002</v>
      </c>
      <c r="BO119" s="11">
        <v>398.98632789999999</v>
      </c>
      <c r="BP119" s="11">
        <v>497.22894120000001</v>
      </c>
      <c r="BQ119" s="11">
        <v>52.256394120000003</v>
      </c>
      <c r="BR119" s="11">
        <v>35.726179725999998</v>
      </c>
      <c r="BS119" s="11">
        <v>29.521256806</v>
      </c>
      <c r="BT119" s="11">
        <v>727.79982600000005</v>
      </c>
      <c r="BU119" s="11">
        <v>347.12001049999998</v>
      </c>
      <c r="BV119" s="11">
        <v>46.889790779999998</v>
      </c>
      <c r="BW119" s="11">
        <v>3698.747973</v>
      </c>
      <c r="BX119" s="11">
        <v>1505.4309089999999</v>
      </c>
      <c r="BY119" s="11">
        <v>136.82292409999999</v>
      </c>
      <c r="BZ119" s="11">
        <v>2238.1367409999998</v>
      </c>
      <c r="CA119" s="11">
        <v>3783.7386689999998</v>
      </c>
      <c r="CB119" s="11">
        <v>105.5822448</v>
      </c>
      <c r="CC119" s="11">
        <v>275.3791081</v>
      </c>
      <c r="CD119" s="11">
        <v>176.06761610000001</v>
      </c>
      <c r="CE119" s="11">
        <v>131.09850180000001</v>
      </c>
      <c r="CF119" s="11">
        <v>1132.396569</v>
      </c>
      <c r="CG119" s="11">
        <v>18.16790439</v>
      </c>
      <c r="CH119" s="11">
        <v>82.239304369999999</v>
      </c>
      <c r="CI119" s="11">
        <v>97.430026280000007</v>
      </c>
      <c r="CJ119" s="11">
        <v>64.310533419999999</v>
      </c>
      <c r="CK119" s="11">
        <v>386.80839229999998</v>
      </c>
      <c r="CL119" s="11">
        <v>193.7881706</v>
      </c>
      <c r="CM119" s="11">
        <v>56.001429459999997</v>
      </c>
      <c r="CN119" s="11">
        <v>21.145143780000001</v>
      </c>
      <c r="CO119" s="11">
        <v>202.2833895</v>
      </c>
      <c r="CP119" s="11">
        <v>366.87699789999999</v>
      </c>
      <c r="CQ119" s="11">
        <v>864.74842279999996</v>
      </c>
      <c r="CR119" s="11">
        <v>462.74755722999998</v>
      </c>
      <c r="CS119" s="11">
        <v>816.91951270000004</v>
      </c>
      <c r="CT119" s="11">
        <v>589.78397342999995</v>
      </c>
      <c r="CU119" s="11">
        <v>252.95775284999999</v>
      </c>
      <c r="CV119" s="11">
        <v>6.9453474460000004</v>
      </c>
      <c r="CW119" s="11">
        <v>21.816486487999999</v>
      </c>
      <c r="CX119" s="11">
        <v>221.53538889999999</v>
      </c>
      <c r="CY119" s="11">
        <v>101.33092101</v>
      </c>
      <c r="CZ119" s="11">
        <v>52.010051740000002</v>
      </c>
      <c r="DA119" s="11">
        <v>23.972870919999998</v>
      </c>
      <c r="DB119" s="11">
        <v>375.75469270000002</v>
      </c>
      <c r="DC119" s="11">
        <v>27.359855570000001</v>
      </c>
      <c r="DD119" s="10">
        <v>38441.336598542999</v>
      </c>
      <c r="DE119" s="166">
        <v>0</v>
      </c>
      <c r="DF119" s="167">
        <v>0</v>
      </c>
      <c r="DG119" s="167">
        <v>0</v>
      </c>
      <c r="DH119" s="167">
        <v>0</v>
      </c>
      <c r="DI119" s="167">
        <v>0</v>
      </c>
      <c r="DJ119" s="168">
        <v>0</v>
      </c>
      <c r="DK119" s="167">
        <v>0</v>
      </c>
      <c r="DL119" s="167">
        <v>0</v>
      </c>
      <c r="DM119" s="167">
        <v>0</v>
      </c>
      <c r="DN119" s="168">
        <v>0</v>
      </c>
      <c r="DO119" s="167">
        <v>0</v>
      </c>
      <c r="DP119" s="169">
        <v>0</v>
      </c>
      <c r="DQ119" s="10" t="s">
        <v>25</v>
      </c>
      <c r="DR119" s="10" t="s">
        <v>25</v>
      </c>
      <c r="DS119" s="10" t="s">
        <v>25</v>
      </c>
    </row>
    <row r="120" spans="1:123" thickBot="1">
      <c r="A120" s="9">
        <v>2009</v>
      </c>
      <c r="B120" s="9" t="s">
        <v>0</v>
      </c>
      <c r="C120" s="8" t="s">
        <v>28</v>
      </c>
      <c r="D120" s="7">
        <v>554.27393870000003</v>
      </c>
      <c r="E120" s="7">
        <v>33.476283268000003</v>
      </c>
      <c r="F120" s="7">
        <v>53.309842453000002</v>
      </c>
      <c r="G120" s="7">
        <v>106.750777861</v>
      </c>
      <c r="H120" s="7">
        <v>102.376993689</v>
      </c>
      <c r="I120" s="7">
        <v>59.696154876999998</v>
      </c>
      <c r="J120" s="7">
        <v>0</v>
      </c>
      <c r="K120" s="7">
        <v>124.850064528</v>
      </c>
      <c r="L120" s="7">
        <v>2876.9311455550001</v>
      </c>
      <c r="M120" s="7">
        <v>201.11320905700001</v>
      </c>
      <c r="N120" s="7">
        <v>316.76944975100002</v>
      </c>
      <c r="O120" s="7">
        <v>110.19935050300001</v>
      </c>
      <c r="P120" s="7">
        <v>13.703034397</v>
      </c>
      <c r="Q120" s="7">
        <v>462.05025741899999</v>
      </c>
      <c r="R120" s="7">
        <v>146.21924774999999</v>
      </c>
      <c r="S120" s="7">
        <v>30.703171248</v>
      </c>
      <c r="T120" s="7">
        <v>1968.41115208</v>
      </c>
      <c r="U120" s="7">
        <v>102.83294866200001</v>
      </c>
      <c r="V120" s="7">
        <v>137.819491193</v>
      </c>
      <c r="W120" s="7">
        <v>0</v>
      </c>
      <c r="X120" s="7">
        <v>181.72300230799999</v>
      </c>
      <c r="Y120" s="7">
        <v>87.001199733000007</v>
      </c>
      <c r="Z120" s="7">
        <v>20.827376871999999</v>
      </c>
      <c r="AA120" s="7">
        <v>296.57282137599998</v>
      </c>
      <c r="AB120" s="7">
        <v>263.205764289</v>
      </c>
      <c r="AC120" s="7">
        <v>211.29708005699999</v>
      </c>
      <c r="AD120" s="7">
        <v>949.87141015099996</v>
      </c>
      <c r="AE120" s="7">
        <v>17.554476262000001</v>
      </c>
      <c r="AF120" s="7">
        <v>26.284515524</v>
      </c>
      <c r="AG120" s="7">
        <v>199.138243109</v>
      </c>
      <c r="AH120" s="7">
        <v>97.064686039999998</v>
      </c>
      <c r="AI120" s="7">
        <v>210.88098116699999</v>
      </c>
      <c r="AJ120" s="7">
        <v>430.91723178199999</v>
      </c>
      <c r="AK120" s="7">
        <v>132.99024695400001</v>
      </c>
      <c r="AL120" s="7">
        <v>171.62152682600001</v>
      </c>
      <c r="AM120" s="7">
        <v>71.984436766000002</v>
      </c>
      <c r="AN120" s="7">
        <v>59.694816375999999</v>
      </c>
      <c r="AO120" s="7">
        <v>1287.7839614540001</v>
      </c>
      <c r="AP120" s="7">
        <v>892.22244373000001</v>
      </c>
      <c r="AQ120" s="7">
        <v>264.91489903000002</v>
      </c>
      <c r="AR120" s="7">
        <v>958.79059242999995</v>
      </c>
      <c r="AS120" s="7">
        <v>147.40606458900001</v>
      </c>
      <c r="AT120" s="7">
        <v>815.779956664</v>
      </c>
      <c r="AU120" s="7">
        <v>90.280423008</v>
      </c>
      <c r="AV120" s="7">
        <v>244.946780029</v>
      </c>
      <c r="AW120" s="7">
        <v>891.70223744500004</v>
      </c>
      <c r="AX120" s="7">
        <v>2034.7152649300001</v>
      </c>
      <c r="AY120" s="7">
        <v>501.78626216999999</v>
      </c>
      <c r="AZ120" s="7">
        <v>1027.1572852100001</v>
      </c>
      <c r="BA120" s="7">
        <v>620.47721191999995</v>
      </c>
      <c r="BB120" s="7">
        <v>4.7368485539999998</v>
      </c>
      <c r="BC120" s="7">
        <v>2850.66451061</v>
      </c>
      <c r="BD120" s="7">
        <v>1550.72444789</v>
      </c>
      <c r="BE120" s="7">
        <v>3613.4567919000001</v>
      </c>
      <c r="BF120" s="7">
        <v>1315.92319589</v>
      </c>
      <c r="BG120" s="7">
        <v>3391.4016630000001</v>
      </c>
      <c r="BH120" s="7">
        <v>5825.6295618000004</v>
      </c>
      <c r="BI120" s="7">
        <v>229.88522979999999</v>
      </c>
      <c r="BJ120" s="7">
        <v>1376.10595571</v>
      </c>
      <c r="BK120" s="7">
        <v>161.20752326900001</v>
      </c>
      <c r="BL120" s="7">
        <v>409.72516241699998</v>
      </c>
      <c r="BM120" s="7">
        <v>1728.5764124899999</v>
      </c>
      <c r="BN120" s="7">
        <v>619.41627793999999</v>
      </c>
      <c r="BO120" s="7">
        <v>1275.1088357000001</v>
      </c>
      <c r="BP120" s="7">
        <v>2027.1664333000001</v>
      </c>
      <c r="BQ120" s="7">
        <v>292.74469028499999</v>
      </c>
      <c r="BR120" s="7">
        <v>103.0850619</v>
      </c>
      <c r="BS120" s="7">
        <v>77.238806572000001</v>
      </c>
      <c r="BT120" s="7">
        <v>1648.7696358799999</v>
      </c>
      <c r="BU120" s="7">
        <v>1242.9482178600001</v>
      </c>
      <c r="BV120" s="7">
        <v>120.76704542</v>
      </c>
      <c r="BW120" s="7">
        <v>6317.3842741999997</v>
      </c>
      <c r="BX120" s="7">
        <v>2597.31535644</v>
      </c>
      <c r="BY120" s="7">
        <v>684.34217579999995</v>
      </c>
      <c r="BZ120" s="7">
        <v>2418.97630695</v>
      </c>
      <c r="CA120" s="7">
        <v>3783.7386689999998</v>
      </c>
      <c r="CB120" s="7">
        <v>257.24267884599999</v>
      </c>
      <c r="CC120" s="7">
        <v>760.73587597999995</v>
      </c>
      <c r="CD120" s="7">
        <v>543.45195626300006</v>
      </c>
      <c r="CE120" s="7">
        <v>752.12945371000001</v>
      </c>
      <c r="CF120" s="7">
        <v>3262.0553032500002</v>
      </c>
      <c r="CG120" s="7">
        <v>272.32320967999999</v>
      </c>
      <c r="CH120" s="7">
        <v>194.48563645499999</v>
      </c>
      <c r="CI120" s="7">
        <v>243.69676055599999</v>
      </c>
      <c r="CJ120" s="7">
        <v>157.50136737099999</v>
      </c>
      <c r="CK120" s="7">
        <v>750.37776901999996</v>
      </c>
      <c r="CL120" s="7">
        <v>1223.56342107</v>
      </c>
      <c r="CM120" s="7">
        <v>219.21540071999999</v>
      </c>
      <c r="CN120" s="7">
        <v>200.79911585599999</v>
      </c>
      <c r="CO120" s="7">
        <v>809.21052749</v>
      </c>
      <c r="CP120" s="7">
        <v>799.43728958999998</v>
      </c>
      <c r="CQ120" s="7">
        <v>5928.3084227999998</v>
      </c>
      <c r="CR120" s="7">
        <v>6870.1275580299998</v>
      </c>
      <c r="CS120" s="7">
        <v>6545.3836120100004</v>
      </c>
      <c r="CT120" s="7">
        <v>1879.386672569</v>
      </c>
      <c r="CU120" s="7">
        <v>2311.9609540030001</v>
      </c>
      <c r="CV120" s="7">
        <v>151.802766805</v>
      </c>
      <c r="CW120" s="7">
        <v>233.14761256099999</v>
      </c>
      <c r="CX120" s="7">
        <v>384.32905376000002</v>
      </c>
      <c r="CY120" s="7">
        <v>754.39871069000003</v>
      </c>
      <c r="CZ120" s="7">
        <v>279.87720643699998</v>
      </c>
      <c r="DA120" s="7">
        <v>105.97346924199999</v>
      </c>
      <c r="DB120" s="7">
        <v>829.18693969000003</v>
      </c>
      <c r="DC120" s="7">
        <v>239.12985556999999</v>
      </c>
      <c r="DD120" s="6">
        <v>103234.35740179299</v>
      </c>
      <c r="DE120" s="5" t="s">
        <v>25</v>
      </c>
      <c r="DF120" s="5" t="s">
        <v>25</v>
      </c>
      <c r="DG120" s="5" t="s">
        <v>25</v>
      </c>
      <c r="DH120" s="5" t="s">
        <v>25</v>
      </c>
      <c r="DI120" s="5"/>
      <c r="DJ120" s="4" t="s">
        <v>25</v>
      </c>
      <c r="DK120" s="5" t="s">
        <v>25</v>
      </c>
      <c r="DL120" s="5" t="s">
        <v>25</v>
      </c>
      <c r="DM120" s="5" t="s">
        <v>25</v>
      </c>
      <c r="DN120" s="4" t="s">
        <v>25</v>
      </c>
      <c r="DO120" s="5" t="s">
        <v>25</v>
      </c>
      <c r="DP120" s="5" t="s">
        <v>25</v>
      </c>
      <c r="DQ120" s="4" t="s">
        <v>25</v>
      </c>
      <c r="DR120" s="4" t="s">
        <v>25</v>
      </c>
      <c r="DS120" s="4" t="s">
        <v>25</v>
      </c>
    </row>
    <row r="121" spans="1:123" ht="15.75" thickBot="1">
      <c r="A121" s="9">
        <v>2009</v>
      </c>
      <c r="B121" s="9" t="s">
        <v>27</v>
      </c>
      <c r="C121" s="8" t="s">
        <v>26</v>
      </c>
      <c r="D121" s="7">
        <v>2584.2714138850001</v>
      </c>
      <c r="E121" s="7">
        <v>100.85680604241</v>
      </c>
      <c r="F121" s="7">
        <v>165.17052862099999</v>
      </c>
      <c r="G121" s="7">
        <v>252.481975146</v>
      </c>
      <c r="H121" s="7">
        <v>295.511681103</v>
      </c>
      <c r="I121" s="7">
        <v>234.07583767400001</v>
      </c>
      <c r="J121" s="7">
        <v>0</v>
      </c>
      <c r="K121" s="7">
        <v>358.94398313900001</v>
      </c>
      <c r="L121" s="7">
        <v>5727.4025339680002</v>
      </c>
      <c r="M121" s="7">
        <v>1216.450047546</v>
      </c>
      <c r="N121" s="7">
        <v>1214.8737059319999</v>
      </c>
      <c r="O121" s="7">
        <v>573.20242133900001</v>
      </c>
      <c r="P121" s="7">
        <v>75.078027860999896</v>
      </c>
      <c r="Q121" s="7">
        <v>1058.5407782570001</v>
      </c>
      <c r="R121" s="7">
        <v>465.71070406899997</v>
      </c>
      <c r="S121" s="7">
        <v>139.444901096</v>
      </c>
      <c r="T121" s="7">
        <v>3189.2271955169999</v>
      </c>
      <c r="U121" s="7">
        <v>177.73784891599999</v>
      </c>
      <c r="V121" s="7">
        <v>346.16245061799998</v>
      </c>
      <c r="W121" s="7">
        <v>0</v>
      </c>
      <c r="X121" s="7">
        <v>517.70192945899998</v>
      </c>
      <c r="Y121" s="7">
        <v>238.67417773400001</v>
      </c>
      <c r="Z121" s="7">
        <v>56.495866262</v>
      </c>
      <c r="AA121" s="7">
        <v>950.399325403999</v>
      </c>
      <c r="AB121" s="7">
        <v>936.51976307200005</v>
      </c>
      <c r="AC121" s="7">
        <v>401.17910004200002</v>
      </c>
      <c r="AD121" s="7">
        <v>5577.2566760562104</v>
      </c>
      <c r="AE121" s="7">
        <v>58.999987672000003</v>
      </c>
      <c r="AF121" s="7">
        <v>68.358242114000006</v>
      </c>
      <c r="AG121" s="7">
        <v>327.93184334884802</v>
      </c>
      <c r="AH121" s="7">
        <v>201.51393687847201</v>
      </c>
      <c r="AI121" s="7">
        <v>442.10732811499997</v>
      </c>
      <c r="AJ121" s="7">
        <v>1037.1271649509999</v>
      </c>
      <c r="AK121" s="7">
        <v>399.54074620608998</v>
      </c>
      <c r="AL121" s="7">
        <v>401.18073199782401</v>
      </c>
      <c r="AM121" s="7">
        <v>183.945807663056</v>
      </c>
      <c r="AN121" s="7">
        <v>149.36332725225901</v>
      </c>
      <c r="AO121" s="7">
        <v>3030.1296228709998</v>
      </c>
      <c r="AP121" s="7">
        <v>2706.5470124220001</v>
      </c>
      <c r="AQ121" s="7">
        <v>747.78869558999997</v>
      </c>
      <c r="AR121" s="7">
        <v>2378.6813629889998</v>
      </c>
      <c r="AS121" s="7">
        <v>481.32320085800001</v>
      </c>
      <c r="AT121" s="7">
        <v>2855.3213777579999</v>
      </c>
      <c r="AU121" s="7">
        <v>256.79279334500001</v>
      </c>
      <c r="AV121" s="7">
        <v>523.37452388500003</v>
      </c>
      <c r="AW121" s="7">
        <v>2037.885044887</v>
      </c>
      <c r="AX121" s="7">
        <v>8234.2955748079494</v>
      </c>
      <c r="AY121" s="7">
        <v>1567.7279175434001</v>
      </c>
      <c r="AZ121" s="7">
        <v>1407.85684171</v>
      </c>
      <c r="BA121" s="7">
        <v>1400.9380354729999</v>
      </c>
      <c r="BB121" s="7">
        <v>21.1476185960001</v>
      </c>
      <c r="BC121" s="7">
        <v>8152.9105234540102</v>
      </c>
      <c r="BD121" s="7">
        <v>3862.181075856</v>
      </c>
      <c r="BE121" s="7">
        <v>7211.8615581499998</v>
      </c>
      <c r="BF121" s="7">
        <v>2459.640337412</v>
      </c>
      <c r="BG121" s="7">
        <v>7297.8490719000001</v>
      </c>
      <c r="BH121" s="7">
        <v>9088.0798971370004</v>
      </c>
      <c r="BI121" s="7">
        <v>843.70109405900098</v>
      </c>
      <c r="BJ121" s="7">
        <v>3024.9276724770002</v>
      </c>
      <c r="BK121" s="7">
        <v>670.67921924200004</v>
      </c>
      <c r="BL121" s="7">
        <v>1183.28450178</v>
      </c>
      <c r="BM121" s="7">
        <v>3616.691829421</v>
      </c>
      <c r="BN121" s="7">
        <v>947.04467540600001</v>
      </c>
      <c r="BO121" s="7">
        <v>2290.8317769740001</v>
      </c>
      <c r="BP121" s="7">
        <v>3951.1149596063401</v>
      </c>
      <c r="BQ121" s="7">
        <v>520.84917258799999</v>
      </c>
      <c r="BR121" s="7">
        <v>258.07107936599999</v>
      </c>
      <c r="BS121" s="7">
        <v>160.017655246</v>
      </c>
      <c r="BT121" s="7">
        <v>2877.9125071600001</v>
      </c>
      <c r="BU121" s="7">
        <v>1919.532064749</v>
      </c>
      <c r="BV121" s="7">
        <v>162.924028609</v>
      </c>
      <c r="BW121" s="7">
        <v>9026.2475412660006</v>
      </c>
      <c r="BX121" s="7">
        <v>8340.524818758</v>
      </c>
      <c r="BY121" s="7">
        <v>1224.7624873320001</v>
      </c>
      <c r="BZ121" s="7">
        <v>4179.7631407250001</v>
      </c>
      <c r="CA121" s="7">
        <v>6373.5699189999996</v>
      </c>
      <c r="CB121" s="7">
        <v>538.001176816</v>
      </c>
      <c r="CC121" s="7">
        <v>1110.1253611449999</v>
      </c>
      <c r="CD121" s="7">
        <v>714.62044841800002</v>
      </c>
      <c r="CE121" s="7">
        <v>1490.396161869</v>
      </c>
      <c r="CF121" s="7">
        <v>5932.4203869399998</v>
      </c>
      <c r="CG121" s="7">
        <v>592.86174178700003</v>
      </c>
      <c r="CH121" s="7">
        <v>275.76210879224601</v>
      </c>
      <c r="CI121" s="7">
        <v>439.301782463</v>
      </c>
      <c r="CJ121" s="7">
        <v>237.29755357600001</v>
      </c>
      <c r="CK121" s="7">
        <v>1314.4665948750001</v>
      </c>
      <c r="CL121" s="7">
        <v>1885.844363101</v>
      </c>
      <c r="CM121" s="7">
        <v>1151.541727193</v>
      </c>
      <c r="CN121" s="7">
        <v>250.54935546499999</v>
      </c>
      <c r="CO121" s="7">
        <v>1337.732516365</v>
      </c>
      <c r="CP121" s="7">
        <v>1259.4631809150001</v>
      </c>
      <c r="CQ121" s="7">
        <v>12880.279078852</v>
      </c>
      <c r="CR121" s="7">
        <v>8800.732947687</v>
      </c>
      <c r="CS121" s="7">
        <v>12541.697224985301</v>
      </c>
      <c r="CT121" s="7">
        <v>2718.2071160877199</v>
      </c>
      <c r="CU121" s="7">
        <v>2981.7232041750699</v>
      </c>
      <c r="CV121" s="7">
        <v>329.30936117499999</v>
      </c>
      <c r="CW121" s="7">
        <v>400.497531778</v>
      </c>
      <c r="CX121" s="7">
        <v>685.55725770900006</v>
      </c>
      <c r="CY121" s="7">
        <v>1445.4045356900001</v>
      </c>
      <c r="CZ121" s="7">
        <v>543.70602297098696</v>
      </c>
      <c r="DA121" s="7">
        <v>216.69591197700001</v>
      </c>
      <c r="DB121" s="7">
        <v>1188.811113496</v>
      </c>
      <c r="DC121" s="7">
        <v>239.12985556999999</v>
      </c>
      <c r="DD121" s="6">
        <v>210920.35664723901</v>
      </c>
      <c r="DE121" s="5" t="s">
        <v>25</v>
      </c>
      <c r="DF121" s="5" t="s">
        <v>25</v>
      </c>
      <c r="DG121" s="5" t="s">
        <v>25</v>
      </c>
      <c r="DH121" s="5"/>
      <c r="DI121" s="5" t="s">
        <v>25</v>
      </c>
      <c r="DJ121" s="4" t="s">
        <v>25</v>
      </c>
      <c r="DK121" s="5" t="s">
        <v>25</v>
      </c>
      <c r="DL121" s="5" t="s">
        <v>25</v>
      </c>
      <c r="DM121" s="5" t="s">
        <v>25</v>
      </c>
      <c r="DN121" s="4" t="s">
        <v>25</v>
      </c>
      <c r="DO121" s="5" t="s">
        <v>25</v>
      </c>
      <c r="DP121" s="5" t="s">
        <v>25</v>
      </c>
      <c r="DQ121" s="4" t="s">
        <v>25</v>
      </c>
      <c r="DR121" s="4" t="s">
        <v>25</v>
      </c>
      <c r="DS121" s="274" t="s">
        <v>649</v>
      </c>
    </row>
    <row r="122" spans="1:123" hidden="1"/>
    <row r="123" spans="1:123" hidden="1"/>
    <row r="124" spans="1:123" hidden="1"/>
    <row r="125" spans="1:123" hidden="1"/>
    <row r="126" spans="1:123" hidden="1"/>
    <row r="127" spans="1:123" hidden="1"/>
    <row r="128" spans="1:123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</sheetData>
  <autoFilter ref="A7:C121"/>
  <customSheetViews>
    <customSheetView guid="{1C4EB729-AE9A-4751-85AA-3845488D711A}" showPageBreaks="1" showAutoFilter="1" hiddenRows="1" hiddenColumns="1" topLeftCell="CU1">
      <selection activeCell="DC112" sqref="DC112:DC116"/>
      <pageMargins left="0.7" right="0.7" top="0.75" bottom="0.75" header="0.3" footer="0.3"/>
      <printOptions horizontalCentered="1" verticalCentered="1"/>
      <pageSetup paperSize="9" scale="54" fitToWidth="0" pageOrder="overThenDown" orientation="portrait" cellComments="atEnd" useFirstPageNumber="1" horizontalDpi="1200" verticalDpi="1200"/>
      <headerFooter scaleWithDoc="0" alignWithMargins="0">
        <oddFooter>&amp;LThe Scottish Government. May 2013&amp;CIndustry by Industry Table&amp;RPage &amp;P</oddFooter>
      </headerFooter>
      <autoFilter ref="A7:C121"/>
    </customSheetView>
  </customSheetViews>
  <mergeCells count="2">
    <mergeCell ref="DR6:DR7"/>
    <mergeCell ref="DS6:DS7"/>
  </mergeCells>
  <hyperlinks>
    <hyperlink ref="DS121" location="IxI!D8" display="TOP"/>
  </hyperlinks>
  <printOptions horizontalCentered="1" verticalCentered="1"/>
  <pageMargins left="0.47244094488188981" right="0.47244094488188981" top="0.39370078740157483" bottom="0.51181102362204722" header="0.31496062992125984" footer="0.31496062992125984"/>
  <pageSetup paperSize="9" scale="54" fitToWidth="0" pageOrder="overThenDown" orientation="portrait" cellComments="atEnd" useFirstPageNumber="1" horizontalDpi="1200" verticalDpi="1200"/>
  <headerFooter scaleWithDoc="0" alignWithMargins="0">
    <oddFooter>&amp;LThe Scottish Government. May 2013&amp;CIndustry by Industry Table&amp;RPage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DW128"/>
  <sheetViews>
    <sheetView zoomScaleNormal="100" zoomScalePageLayoutView="150" workbookViewId="0">
      <pane xSplit="2" ySplit="6" topLeftCell="C48" activePane="bottomRight" state="frozen"/>
      <selection activeCell="DH115" sqref="DH115"/>
      <selection pane="topRight" activeCell="DH115" sqref="DH115"/>
      <selection pane="bottomLeft" activeCell="DH115" sqref="DH115"/>
      <selection pane="bottomRight"/>
    </sheetView>
  </sheetViews>
  <sheetFormatPr defaultColWidth="0" defaultRowHeight="15" zeroHeight="1"/>
  <cols>
    <col min="1" max="1" width="6.7109375" customWidth="1"/>
    <col min="2" max="2" width="37.42578125" customWidth="1"/>
    <col min="3" max="104" width="9.140625" customWidth="1"/>
    <col min="105" max="116" width="11" customWidth="1"/>
    <col min="117" max="120" width="9.140625" customWidth="1"/>
    <col min="121" max="126" width="8.85546875" customWidth="1"/>
    <col min="127" max="127" width="0" hidden="1" customWidth="1"/>
    <col min="128" max="16384" width="9.140625" hidden="1"/>
  </cols>
  <sheetData>
    <row r="1" spans="1:126" ht="20.25">
      <c r="A1" s="117"/>
      <c r="B1" s="117" t="s">
        <v>682</v>
      </c>
      <c r="C1" s="149"/>
      <c r="D1" s="148"/>
      <c r="E1" s="14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</row>
    <row r="2" spans="1:126" ht="20.25">
      <c r="A2" s="117"/>
      <c r="B2" s="54" t="s">
        <v>525</v>
      </c>
      <c r="C2" s="149"/>
      <c r="D2" s="148"/>
      <c r="E2" s="14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</row>
    <row r="3" spans="1:126">
      <c r="A3" s="148"/>
      <c r="B3" s="118"/>
      <c r="C3" s="150"/>
      <c r="D3" s="151"/>
      <c r="E3" s="14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</row>
    <row r="4" spans="1:126" ht="15.75" thickBot="1">
      <c r="A4" s="119"/>
      <c r="B4" s="119" t="s">
        <v>277</v>
      </c>
      <c r="C4" s="119"/>
      <c r="D4" s="119"/>
      <c r="E4" s="119"/>
      <c r="F4" s="119"/>
      <c r="G4" s="119"/>
      <c r="H4" s="119"/>
      <c r="I4" s="119"/>
      <c r="J4" s="120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</row>
    <row r="5" spans="1:126">
      <c r="A5" s="47"/>
      <c r="B5" s="47" t="s">
        <v>650</v>
      </c>
      <c r="C5" s="46">
        <f>IxI!D6</f>
        <v>1</v>
      </c>
      <c r="D5" s="46">
        <f>IxI!E6</f>
        <v>2</v>
      </c>
      <c r="E5" s="46">
        <f>IxI!F6</f>
        <v>3</v>
      </c>
      <c r="F5" s="46">
        <f>IxI!G6</f>
        <v>4</v>
      </c>
      <c r="G5" s="46">
        <f>IxI!H6</f>
        <v>5</v>
      </c>
      <c r="H5" s="46">
        <f>IxI!I6</f>
        <v>6</v>
      </c>
      <c r="I5" s="46">
        <f>IxI!J6</f>
        <v>7</v>
      </c>
      <c r="J5" s="46">
        <f>IxI!K6</f>
        <v>8</v>
      </c>
      <c r="K5" s="46">
        <f>IxI!L6</f>
        <v>9</v>
      </c>
      <c r="L5" s="46">
        <f>IxI!M6</f>
        <v>10</v>
      </c>
      <c r="M5" s="46">
        <f>IxI!N6</f>
        <v>11</v>
      </c>
      <c r="N5" s="46">
        <f>IxI!O6</f>
        <v>12</v>
      </c>
      <c r="O5" s="46">
        <f>IxI!P6</f>
        <v>13</v>
      </c>
      <c r="P5" s="46">
        <f>IxI!Q6</f>
        <v>14</v>
      </c>
      <c r="Q5" s="46">
        <f>IxI!R6</f>
        <v>15</v>
      </c>
      <c r="R5" s="46">
        <f>IxI!S6</f>
        <v>16</v>
      </c>
      <c r="S5" s="46">
        <f>IxI!T6</f>
        <v>17</v>
      </c>
      <c r="T5" s="46">
        <f>IxI!U6</f>
        <v>18</v>
      </c>
      <c r="U5" s="46">
        <f>IxI!V6</f>
        <v>19</v>
      </c>
      <c r="V5" s="46">
        <f>IxI!W6</f>
        <v>20</v>
      </c>
      <c r="W5" s="46">
        <f>IxI!X6</f>
        <v>21</v>
      </c>
      <c r="X5" s="46">
        <f>IxI!Y6</f>
        <v>22</v>
      </c>
      <c r="Y5" s="46">
        <f>IxI!Z6</f>
        <v>23</v>
      </c>
      <c r="Z5" s="46">
        <f>IxI!AA6</f>
        <v>24</v>
      </c>
      <c r="AA5" s="46">
        <f>IxI!AB6</f>
        <v>25</v>
      </c>
      <c r="AB5" s="46">
        <f>IxI!AC6</f>
        <v>26</v>
      </c>
      <c r="AC5" s="46">
        <f>IxI!AD6</f>
        <v>27</v>
      </c>
      <c r="AD5" s="46">
        <f>IxI!AE6</f>
        <v>28</v>
      </c>
      <c r="AE5" s="46">
        <f>IxI!AF6</f>
        <v>29</v>
      </c>
      <c r="AF5" s="46">
        <f>IxI!AG6</f>
        <v>30</v>
      </c>
      <c r="AG5" s="46">
        <f>IxI!AH6</f>
        <v>31</v>
      </c>
      <c r="AH5" s="46">
        <f>IxI!AI6</f>
        <v>32</v>
      </c>
      <c r="AI5" s="46">
        <f>IxI!AJ6</f>
        <v>33</v>
      </c>
      <c r="AJ5" s="46">
        <f>IxI!AK6</f>
        <v>34</v>
      </c>
      <c r="AK5" s="46">
        <f>IxI!AL6</f>
        <v>35</v>
      </c>
      <c r="AL5" s="46">
        <f>IxI!AM6</f>
        <v>36</v>
      </c>
      <c r="AM5" s="46">
        <f>IxI!AN6</f>
        <v>37</v>
      </c>
      <c r="AN5" s="46">
        <f>IxI!AO6</f>
        <v>38</v>
      </c>
      <c r="AO5" s="46">
        <f>IxI!AP6</f>
        <v>39</v>
      </c>
      <c r="AP5" s="46">
        <f>IxI!AQ6</f>
        <v>40</v>
      </c>
      <c r="AQ5" s="46">
        <f>IxI!AR6</f>
        <v>41</v>
      </c>
      <c r="AR5" s="46">
        <f>IxI!AS6</f>
        <v>42</v>
      </c>
      <c r="AS5" s="46">
        <f>IxI!AT6</f>
        <v>43</v>
      </c>
      <c r="AT5" s="46">
        <f>IxI!AU6</f>
        <v>44</v>
      </c>
      <c r="AU5" s="46">
        <f>IxI!AV6</f>
        <v>45</v>
      </c>
      <c r="AV5" s="46">
        <f>IxI!AW6</f>
        <v>46</v>
      </c>
      <c r="AW5" s="46">
        <f>IxI!AX6</f>
        <v>47</v>
      </c>
      <c r="AX5" s="46">
        <f>IxI!AY6</f>
        <v>48</v>
      </c>
      <c r="AY5" s="46">
        <f>IxI!AZ6</f>
        <v>49</v>
      </c>
      <c r="AZ5" s="46">
        <f>IxI!BA6</f>
        <v>50</v>
      </c>
      <c r="BA5" s="46">
        <f>IxI!BB6</f>
        <v>51</v>
      </c>
      <c r="BB5" s="46">
        <f>IxI!BC6</f>
        <v>52</v>
      </c>
      <c r="BC5" s="46">
        <f>IxI!BD6</f>
        <v>53</v>
      </c>
      <c r="BD5" s="46">
        <f>IxI!BE6</f>
        <v>54</v>
      </c>
      <c r="BE5" s="46">
        <f>IxI!BF6</f>
        <v>55</v>
      </c>
      <c r="BF5" s="46">
        <f>IxI!BG6</f>
        <v>56</v>
      </c>
      <c r="BG5" s="46">
        <f>IxI!BH6</f>
        <v>57</v>
      </c>
      <c r="BH5" s="46">
        <f>IxI!BI6</f>
        <v>58</v>
      </c>
      <c r="BI5" s="46">
        <f>IxI!BJ6</f>
        <v>59</v>
      </c>
      <c r="BJ5" s="46">
        <f>IxI!BK6</f>
        <v>60</v>
      </c>
      <c r="BK5" s="46">
        <f>IxI!BL6</f>
        <v>61</v>
      </c>
      <c r="BL5" s="46">
        <f>IxI!BM6</f>
        <v>62</v>
      </c>
      <c r="BM5" s="46">
        <f>IxI!BN6</f>
        <v>63</v>
      </c>
      <c r="BN5" s="46">
        <f>IxI!BO6</f>
        <v>64</v>
      </c>
      <c r="BO5" s="46">
        <f>IxI!BP6</f>
        <v>65</v>
      </c>
      <c r="BP5" s="46">
        <f>IxI!BQ6</f>
        <v>66</v>
      </c>
      <c r="BQ5" s="46">
        <f>IxI!BR6</f>
        <v>67</v>
      </c>
      <c r="BR5" s="46">
        <f>IxI!BS6</f>
        <v>68</v>
      </c>
      <c r="BS5" s="46">
        <f>IxI!BT6</f>
        <v>69</v>
      </c>
      <c r="BT5" s="46">
        <f>IxI!BU6</f>
        <v>70</v>
      </c>
      <c r="BU5" s="46">
        <f>IxI!BV6</f>
        <v>71</v>
      </c>
      <c r="BV5" s="46">
        <f>IxI!BW6</f>
        <v>72</v>
      </c>
      <c r="BW5" s="46">
        <f>IxI!BX6</f>
        <v>73</v>
      </c>
      <c r="BX5" s="46">
        <f>IxI!BY6</f>
        <v>74</v>
      </c>
      <c r="BY5" s="46">
        <f>IxI!BZ6</f>
        <v>75</v>
      </c>
      <c r="BZ5" s="46">
        <f>IxI!CA6</f>
        <v>76</v>
      </c>
      <c r="CA5" s="46">
        <f>IxI!CB6</f>
        <v>77</v>
      </c>
      <c r="CB5" s="46">
        <f>IxI!CC6</f>
        <v>78</v>
      </c>
      <c r="CC5" s="46">
        <f>IxI!CD6</f>
        <v>79</v>
      </c>
      <c r="CD5" s="46">
        <f>IxI!CE6</f>
        <v>80</v>
      </c>
      <c r="CE5" s="46">
        <f>IxI!CF6</f>
        <v>81</v>
      </c>
      <c r="CF5" s="46">
        <f>IxI!CG6</f>
        <v>82</v>
      </c>
      <c r="CG5" s="46">
        <f>IxI!CH6</f>
        <v>83</v>
      </c>
      <c r="CH5" s="46">
        <f>IxI!CI6</f>
        <v>84</v>
      </c>
      <c r="CI5" s="46">
        <f>IxI!CJ6</f>
        <v>85</v>
      </c>
      <c r="CJ5" s="46">
        <f>IxI!CK6</f>
        <v>86</v>
      </c>
      <c r="CK5" s="46">
        <f>IxI!CL6</f>
        <v>87</v>
      </c>
      <c r="CL5" s="46">
        <f>IxI!CM6</f>
        <v>88</v>
      </c>
      <c r="CM5" s="46">
        <f>IxI!CN6</f>
        <v>89</v>
      </c>
      <c r="CN5" s="46">
        <f>IxI!CO6</f>
        <v>90</v>
      </c>
      <c r="CO5" s="46">
        <f>IxI!CP6</f>
        <v>91</v>
      </c>
      <c r="CP5" s="46">
        <f>IxI!CQ6</f>
        <v>92</v>
      </c>
      <c r="CQ5" s="46">
        <f>IxI!CR6</f>
        <v>93</v>
      </c>
      <c r="CR5" s="46">
        <f>IxI!CS6</f>
        <v>94</v>
      </c>
      <c r="CS5" s="46">
        <f>IxI!CT6</f>
        <v>95</v>
      </c>
      <c r="CT5" s="46">
        <f>IxI!CU6</f>
        <v>96</v>
      </c>
      <c r="CU5" s="46">
        <f>IxI!CV6</f>
        <v>97</v>
      </c>
      <c r="CV5" s="46">
        <f>IxI!CW6</f>
        <v>98</v>
      </c>
      <c r="CW5" s="46">
        <f>IxI!CX6</f>
        <v>99</v>
      </c>
      <c r="CX5" s="46">
        <f>IxI!CY6</f>
        <v>100</v>
      </c>
      <c r="CY5" s="46">
        <f>IxI!CZ6</f>
        <v>101</v>
      </c>
      <c r="CZ5" s="46">
        <f>IxI!DA6</f>
        <v>102</v>
      </c>
      <c r="DA5" s="46">
        <f>IxI!DB6</f>
        <v>103</v>
      </c>
      <c r="DB5" s="46">
        <f>IxI!DC6</f>
        <v>104</v>
      </c>
      <c r="DC5" s="46"/>
      <c r="DD5" s="46"/>
      <c r="DE5" s="46"/>
      <c r="DF5" s="46"/>
      <c r="DG5" s="46"/>
      <c r="DH5" s="46"/>
      <c r="DI5" s="422"/>
      <c r="DJ5" s="422"/>
      <c r="DK5" s="46"/>
      <c r="DL5" s="46"/>
      <c r="DM5" s="46"/>
      <c r="DN5" s="130"/>
      <c r="DO5" s="46"/>
      <c r="DP5" s="46"/>
      <c r="DQ5" s="421" t="s">
        <v>466</v>
      </c>
      <c r="DR5" s="422"/>
      <c r="DS5" s="46"/>
      <c r="DT5" s="421" t="s">
        <v>519</v>
      </c>
      <c r="DU5" s="423"/>
      <c r="DV5" s="46"/>
    </row>
    <row r="6" spans="1:126" ht="57.75" thickBot="1">
      <c r="A6" s="154" t="s">
        <v>269</v>
      </c>
      <c r="B6" s="36" t="s">
        <v>523</v>
      </c>
      <c r="C6" s="35" t="str">
        <f>IxI!D7</f>
        <v>Agriculture</v>
      </c>
      <c r="D6" s="35" t="str">
        <f>IxI!E7</f>
        <v>Forestry planting</v>
      </c>
      <c r="E6" s="35" t="str">
        <f>IxI!F7</f>
        <v>Forestry harvesting</v>
      </c>
      <c r="F6" s="35" t="str">
        <f>IxI!G7</f>
        <v>Fishing</v>
      </c>
      <c r="G6" s="35" t="str">
        <f>IxI!H7</f>
        <v>Aquaculture</v>
      </c>
      <c r="H6" s="35" t="str">
        <f>IxI!I7</f>
        <v>Coal &amp; lignite</v>
      </c>
      <c r="I6" s="35" t="str">
        <f>IxI!J7</f>
        <v>Oil &amp; gas extraction, metal ores</v>
      </c>
      <c r="J6" s="35" t="str">
        <f>IxI!K7</f>
        <v>Other mining</v>
      </c>
      <c r="K6" s="35" t="str">
        <f>IxI!L7</f>
        <v>Mining Support</v>
      </c>
      <c r="L6" s="35" t="str">
        <f>IxI!M7</f>
        <v>Meat processing</v>
      </c>
      <c r="M6" s="35" t="str">
        <f>IxI!N7</f>
        <v>Fish &amp; fruit processing</v>
      </c>
      <c r="N6" s="35" t="str">
        <f>IxI!O7</f>
        <v>Dairy products, oils &amp; fats processing</v>
      </c>
      <c r="O6" s="35" t="str">
        <f>IxI!P7</f>
        <v>Grain milling &amp; starch</v>
      </c>
      <c r="P6" s="35" t="str">
        <f>IxI!Q7</f>
        <v>Bakery &amp; farinaceous</v>
      </c>
      <c r="Q6" s="35" t="str">
        <f>IxI!R7</f>
        <v>Other food</v>
      </c>
      <c r="R6" s="35" t="str">
        <f>IxI!S7</f>
        <v>Animal feeds</v>
      </c>
      <c r="S6" s="35" t="str">
        <f>IxI!T7</f>
        <v>Spirits &amp; wines</v>
      </c>
      <c r="T6" s="35" t="str">
        <f>IxI!U7</f>
        <v>Beer &amp; malt</v>
      </c>
      <c r="U6" s="35" t="str">
        <f>IxI!V7</f>
        <v>Soft Drinks</v>
      </c>
      <c r="V6" s="35" t="str">
        <f>IxI!W7</f>
        <v>Tobacco</v>
      </c>
      <c r="W6" s="35" t="str">
        <f>IxI!X7</f>
        <v>Textiles</v>
      </c>
      <c r="X6" s="35" t="str">
        <f>IxI!Y7</f>
        <v>Wearing apparel</v>
      </c>
      <c r="Y6" s="35" t="str">
        <f>IxI!Z7</f>
        <v>Leather goods</v>
      </c>
      <c r="Z6" s="35" t="str">
        <f>IxI!AA7</f>
        <v>Wood and wood products</v>
      </c>
      <c r="AA6" s="35" t="str">
        <f>IxI!AB7</f>
        <v>Paper &amp; paper products</v>
      </c>
      <c r="AB6" s="35" t="str">
        <f>IxI!AC7</f>
        <v>Printing and recording</v>
      </c>
      <c r="AC6" s="35" t="str">
        <f>IxI!AD7</f>
        <v>Coke, petroleum &amp; petro-chemicals</v>
      </c>
      <c r="AD6" s="35" t="str">
        <f>IxI!AE7</f>
        <v>Paints, varnishes and inks etc</v>
      </c>
      <c r="AE6" s="35" t="str">
        <f>IxI!AF7</f>
        <v>Cleaning &amp; toilet preparations</v>
      </c>
      <c r="AF6" s="35" t="str">
        <f>IxI!AG7</f>
        <v>Other chemicals</v>
      </c>
      <c r="AG6" s="35" t="str">
        <f>IxI!AH7</f>
        <v>Inorganic chemicals, dyestuffs &amp; agro-chemicals</v>
      </c>
      <c r="AH6" s="35" t="str">
        <f>IxI!AI7</f>
        <v>Pharma-ceuticals</v>
      </c>
      <c r="AI6" s="35" t="str">
        <f>IxI!AJ7</f>
        <v>Rubber &amp; Plastic</v>
      </c>
      <c r="AJ6" s="35" t="str">
        <f>IxI!AK7</f>
        <v>Cement lime &amp; plaster</v>
      </c>
      <c r="AK6" s="35" t="str">
        <f>IxI!AL7</f>
        <v>Glass, clay &amp; stone etc</v>
      </c>
      <c r="AL6" s="35" t="str">
        <f>IxI!AM7</f>
        <v>Iron &amp; Steel</v>
      </c>
      <c r="AM6" s="35" t="str">
        <f>IxI!AN7</f>
        <v>Other metals &amp; casting</v>
      </c>
      <c r="AN6" s="35" t="str">
        <f>IxI!AO7</f>
        <v>Fabricated metal</v>
      </c>
      <c r="AO6" s="35" t="str">
        <f>IxI!AP7</f>
        <v>Computers, electronics &amp; opticals</v>
      </c>
      <c r="AP6" s="35" t="str">
        <f>IxI!AQ7</f>
        <v>Electrical equipment</v>
      </c>
      <c r="AQ6" s="35" t="str">
        <f>IxI!AR7</f>
        <v>Machinery &amp; equipment</v>
      </c>
      <c r="AR6" s="35" t="str">
        <f>IxI!AS7</f>
        <v>Motor Vehicles</v>
      </c>
      <c r="AS6" s="35" t="str">
        <f>IxI!AT7</f>
        <v>Other transport equipment</v>
      </c>
      <c r="AT6" s="35" t="str">
        <f>IxI!AU7</f>
        <v>Furniture</v>
      </c>
      <c r="AU6" s="35" t="str">
        <f>IxI!AV7</f>
        <v>Other manu-facturing</v>
      </c>
      <c r="AV6" s="35" t="str">
        <f>IxI!AW7</f>
        <v>Repair &amp; maintenance</v>
      </c>
      <c r="AW6" s="35" t="str">
        <f>IxI!AX7</f>
        <v>Electricity</v>
      </c>
      <c r="AX6" s="35" t="str">
        <f>IxI!AY7</f>
        <v>Gas etc</v>
      </c>
      <c r="AY6" s="35" t="str">
        <f>IxI!AZ7</f>
        <v>Water and sewerage</v>
      </c>
      <c r="AZ6" s="35" t="str">
        <f>IxI!BA7</f>
        <v>Waste</v>
      </c>
      <c r="BA6" s="35" t="str">
        <f>IxI!BB7</f>
        <v>Remediation &amp; waste management</v>
      </c>
      <c r="BB6" s="35" t="str">
        <f>IxI!BC7</f>
        <v>Construction  - buildings</v>
      </c>
      <c r="BC6" s="35" t="str">
        <f>IxI!BD7</f>
        <v>Construction - civil engineering</v>
      </c>
      <c r="BD6" s="35" t="str">
        <f>IxI!BE7</f>
        <v>Construction - specialised</v>
      </c>
      <c r="BE6" s="35" t="str">
        <f>IxI!BF7</f>
        <v>Wholesale &amp; Retail - vehicles</v>
      </c>
      <c r="BF6" s="35" t="str">
        <f>IxI!BG7</f>
        <v>Wholesale - excl vehicles</v>
      </c>
      <c r="BG6" s="35" t="str">
        <f>IxI!BH7</f>
        <v>Retail - excl vehicles</v>
      </c>
      <c r="BH6" s="35" t="str">
        <f>IxI!BI7</f>
        <v>Rail transport</v>
      </c>
      <c r="BI6" s="35" t="str">
        <f>IxI!BJ7</f>
        <v>Other land transport</v>
      </c>
      <c r="BJ6" s="35" t="str">
        <f>IxI!BK7</f>
        <v>Water transport</v>
      </c>
      <c r="BK6" s="35" t="str">
        <f>IxI!BL7</f>
        <v>Air transport</v>
      </c>
      <c r="BL6" s="35" t="str">
        <f>IxI!BM7</f>
        <v>Support services for transport</v>
      </c>
      <c r="BM6" s="35" t="str">
        <f>IxI!BN7</f>
        <v>Post &amp; courier</v>
      </c>
      <c r="BN6" s="35" t="str">
        <f>IxI!BO7</f>
        <v>Accomm-odation</v>
      </c>
      <c r="BO6" s="35" t="str">
        <f>IxI!BP7</f>
        <v>Food &amp; beverage services</v>
      </c>
      <c r="BP6" s="35" t="str">
        <f>IxI!BQ7</f>
        <v>Publishing services</v>
      </c>
      <c r="BQ6" s="35" t="str">
        <f>IxI!BR7</f>
        <v>Film video &amp; TV etc</v>
      </c>
      <c r="BR6" s="35" t="str">
        <f>IxI!BS7</f>
        <v>Broadcasting</v>
      </c>
      <c r="BS6" s="35" t="str">
        <f>IxI!BT7</f>
        <v>Telecomm-unications</v>
      </c>
      <c r="BT6" s="35" t="str">
        <f>IxI!BU7</f>
        <v>Computer services</v>
      </c>
      <c r="BU6" s="35" t="str">
        <f>IxI!BV7</f>
        <v>Information services</v>
      </c>
      <c r="BV6" s="35" t="str">
        <f>IxI!BW7</f>
        <v>Financial services</v>
      </c>
      <c r="BW6" s="35" t="str">
        <f>IxI!BX7</f>
        <v>Insurance &amp; pensions</v>
      </c>
      <c r="BX6" s="35" t="str">
        <f>IxI!BY7</f>
        <v>Auxiliary financial services</v>
      </c>
      <c r="BY6" s="35" t="str">
        <f>IxI!BZ7</f>
        <v>Real estate - own</v>
      </c>
      <c r="BZ6" s="35" t="str">
        <f>IxI!CA7</f>
        <v>Imputed rent</v>
      </c>
      <c r="CA6" s="35" t="str">
        <f>IxI!CB7</f>
        <v>Real estate - fee or contract</v>
      </c>
      <c r="CB6" s="35" t="str">
        <f>IxI!CC7</f>
        <v>Legal activities</v>
      </c>
      <c r="CC6" s="35" t="str">
        <f>IxI!CD7</f>
        <v>Accounting &amp; tax services</v>
      </c>
      <c r="CD6" s="35" t="str">
        <f>IxI!CE7</f>
        <v>Head office &amp; consulting services</v>
      </c>
      <c r="CE6" s="35" t="str">
        <f>IxI!CF7</f>
        <v>Architectural services etc</v>
      </c>
      <c r="CF6" s="35" t="str">
        <f>IxI!CG7</f>
        <v>Research &amp; development</v>
      </c>
      <c r="CG6" s="35" t="str">
        <f>IxI!CH7</f>
        <v>Advertising &amp; market research</v>
      </c>
      <c r="CH6" s="35" t="str">
        <f>IxI!CI7</f>
        <v>Other professional services</v>
      </c>
      <c r="CI6" s="35" t="str">
        <f>IxI!CJ7</f>
        <v>Veterinary services</v>
      </c>
      <c r="CJ6" s="35" t="str">
        <f>IxI!CK7</f>
        <v>Rental and leasing services</v>
      </c>
      <c r="CK6" s="35" t="str">
        <f>IxI!CL7</f>
        <v>Employment services</v>
      </c>
      <c r="CL6" s="35" t="str">
        <f>IxI!CM7</f>
        <v>Travel &amp; related services</v>
      </c>
      <c r="CM6" s="35" t="str">
        <f>IxI!CN7</f>
        <v>Security &amp; investigation</v>
      </c>
      <c r="CN6" s="35" t="str">
        <f>IxI!CO7</f>
        <v>Building &amp; landscape services</v>
      </c>
      <c r="CO6" s="35" t="str">
        <f>IxI!CP7</f>
        <v>Business support services</v>
      </c>
      <c r="CP6" s="35" t="str">
        <f>IxI!CQ7</f>
        <v>Public administration &amp; defence</v>
      </c>
      <c r="CQ6" s="35" t="str">
        <f>IxI!CR7</f>
        <v>Education</v>
      </c>
      <c r="CR6" s="35" t="str">
        <f>IxI!CS7</f>
        <v>Health</v>
      </c>
      <c r="CS6" s="35" t="str">
        <f>IxI!CT7</f>
        <v>Residential care</v>
      </c>
      <c r="CT6" s="35" t="str">
        <f>IxI!CU7</f>
        <v>Social work</v>
      </c>
      <c r="CU6" s="35" t="str">
        <f>IxI!CV7</f>
        <v>Creative services</v>
      </c>
      <c r="CV6" s="35" t="str">
        <f>IxI!CW7</f>
        <v>Cultural services</v>
      </c>
      <c r="CW6" s="35" t="str">
        <f>IxI!CX7</f>
        <v>Gambling</v>
      </c>
      <c r="CX6" s="35" t="str">
        <f>IxI!CY7</f>
        <v>Sports &amp; recreation</v>
      </c>
      <c r="CY6" s="35" t="str">
        <f>IxI!CZ7</f>
        <v>Membership organisations</v>
      </c>
      <c r="CZ6" s="35" t="str">
        <f>IxI!DA7</f>
        <v>Repairs - personal and household</v>
      </c>
      <c r="DA6" s="35" t="str">
        <f>IxI!DB7</f>
        <v>Other personal services</v>
      </c>
      <c r="DB6" s="35" t="str">
        <f>IxI!DC7</f>
        <v>Households as employers</v>
      </c>
      <c r="DC6" s="35" t="s">
        <v>259</v>
      </c>
      <c r="DD6" s="35" t="s">
        <v>458</v>
      </c>
      <c r="DE6" s="35" t="s">
        <v>511</v>
      </c>
      <c r="DF6" s="35" t="s">
        <v>457</v>
      </c>
      <c r="DG6" s="35" t="s">
        <v>512</v>
      </c>
      <c r="DH6" s="35" t="s">
        <v>651</v>
      </c>
      <c r="DI6" s="35" t="s">
        <v>521</v>
      </c>
      <c r="DJ6" s="35" t="s">
        <v>522</v>
      </c>
      <c r="DK6" s="35" t="s">
        <v>652</v>
      </c>
      <c r="DL6" s="35" t="s">
        <v>517</v>
      </c>
      <c r="DM6" s="35" t="s">
        <v>513</v>
      </c>
      <c r="DN6" s="131" t="s">
        <v>1</v>
      </c>
      <c r="DO6" s="125"/>
      <c r="DP6" s="125"/>
      <c r="DQ6" s="201" t="s">
        <v>680</v>
      </c>
      <c r="DR6" s="202" t="s">
        <v>464</v>
      </c>
      <c r="DS6" s="35"/>
      <c r="DT6" s="139" t="s">
        <v>467</v>
      </c>
      <c r="DU6" s="140" t="s">
        <v>520</v>
      </c>
      <c r="DV6" s="35"/>
    </row>
    <row r="7" spans="1:126">
      <c r="A7" s="24" t="str">
        <f>IxI!B8</f>
        <v>1</v>
      </c>
      <c r="B7" s="23" t="str">
        <f>IxI!C8</f>
        <v>Agriculture</v>
      </c>
      <c r="C7" s="21">
        <f>IxI!D8</f>
        <v>338.99702753512003</v>
      </c>
      <c r="D7" s="21">
        <f>IxI!E8</f>
        <v>6.4342146880393098</v>
      </c>
      <c r="E7" s="21">
        <f>IxI!F8</f>
        <v>6.0315342107791596E-3</v>
      </c>
      <c r="F7" s="21">
        <f>IxI!G8</f>
        <v>1.26414622147126E-3</v>
      </c>
      <c r="G7" s="21">
        <f>IxI!H8</f>
        <v>6.2005915231903401E-3</v>
      </c>
      <c r="H7" s="21">
        <f>IxI!I8</f>
        <v>1.3240701538209E-2</v>
      </c>
      <c r="I7" s="21">
        <f>IxI!J8</f>
        <v>0</v>
      </c>
      <c r="J7" s="21">
        <f>IxI!K8</f>
        <v>9.3472274133443792E-3</v>
      </c>
      <c r="K7" s="21">
        <f>IxI!L8</f>
        <v>0.43903387622407702</v>
      </c>
      <c r="L7" s="21">
        <f>IxI!M8</f>
        <v>324.21593373620999</v>
      </c>
      <c r="M7" s="21">
        <f>IxI!N8</f>
        <v>65.531317084772098</v>
      </c>
      <c r="N7" s="21">
        <f>IxI!O8</f>
        <v>257.58008668290302</v>
      </c>
      <c r="O7" s="21">
        <f>IxI!P8</f>
        <v>20.995696325029598</v>
      </c>
      <c r="P7" s="21">
        <f>IxI!Q8</f>
        <v>5.4659803943311802</v>
      </c>
      <c r="Q7" s="21">
        <f>IxI!R8</f>
        <v>38.181250692861603</v>
      </c>
      <c r="R7" s="21">
        <f>IxI!S8</f>
        <v>9.6944970145677107</v>
      </c>
      <c r="S7" s="21">
        <f>IxI!T8</f>
        <v>28.3643848692851</v>
      </c>
      <c r="T7" s="21">
        <f>IxI!U8</f>
        <v>2.5130745771927598</v>
      </c>
      <c r="U7" s="21">
        <f>IxI!V8</f>
        <v>0.83919527775996305</v>
      </c>
      <c r="V7" s="21">
        <f>IxI!W8</f>
        <v>0</v>
      </c>
      <c r="W7" s="21">
        <f>IxI!X8</f>
        <v>1.7331149845293201E-2</v>
      </c>
      <c r="X7" s="21">
        <f>IxI!Y8</f>
        <v>7.0173354950667597E-3</v>
      </c>
      <c r="Y7" s="21">
        <f>IxI!Z8</f>
        <v>1.32278483199067E-3</v>
      </c>
      <c r="Z7" s="21">
        <f>IxI!AA8</f>
        <v>2.23257805357478E-2</v>
      </c>
      <c r="AA7" s="21">
        <f>IxI!AB8</f>
        <v>2.3463236063433299E-2</v>
      </c>
      <c r="AB7" s="21">
        <f>IxI!AC8</f>
        <v>9.6147833160210496E-3</v>
      </c>
      <c r="AC7" s="21">
        <f>IxI!AD8</f>
        <v>1.3926658319085301</v>
      </c>
      <c r="AD7" s="21">
        <f>IxI!AE8</f>
        <v>2.0601451624468101E-3</v>
      </c>
      <c r="AE7" s="21">
        <f>IxI!AF8</f>
        <v>1.2442407872823901E-3</v>
      </c>
      <c r="AF7" s="21">
        <f>IxI!AG8</f>
        <v>4.50012638616871E-3</v>
      </c>
      <c r="AG7" s="21">
        <f>IxI!AH8</f>
        <v>5.0887315227084199E-3</v>
      </c>
      <c r="AH7" s="21">
        <f>IxI!AI8</f>
        <v>1.24473805223309</v>
      </c>
      <c r="AI7" s="21">
        <f>IxI!AJ8</f>
        <v>10.4340303710285</v>
      </c>
      <c r="AJ7" s="21">
        <f>IxI!AK8</f>
        <v>1.7721688915783799E-2</v>
      </c>
      <c r="AK7" s="21">
        <f>IxI!AL8</f>
        <v>1.0792062457595101E-2</v>
      </c>
      <c r="AL7" s="21">
        <f>IxI!AM8</f>
        <v>6.3667953682796001E-3</v>
      </c>
      <c r="AM7" s="21">
        <f>IxI!AN8</f>
        <v>3.97302982862093E-3</v>
      </c>
      <c r="AN7" s="21">
        <f>IxI!AO8</f>
        <v>0.113908606192774</v>
      </c>
      <c r="AO7" s="21">
        <f>IxI!AP8</f>
        <v>9.0512627520200298E-2</v>
      </c>
      <c r="AP7" s="21">
        <f>IxI!AQ8</f>
        <v>2.3629358891436199E-2</v>
      </c>
      <c r="AQ7" s="21">
        <f>IxI!AR8</f>
        <v>6.1479778320780699E-2</v>
      </c>
      <c r="AR7" s="21">
        <f>IxI!AS8</f>
        <v>1.60367820117597E-2</v>
      </c>
      <c r="AS7" s="21">
        <f>IxI!AT8</f>
        <v>6.1427544791737801E-2</v>
      </c>
      <c r="AT7" s="21">
        <f>IxI!AU8</f>
        <v>8.7345162326190606E-3</v>
      </c>
      <c r="AU7" s="21">
        <f>IxI!AV8</f>
        <v>1.26431728401764E-2</v>
      </c>
      <c r="AV7" s="21">
        <f>IxI!AW8</f>
        <v>5.6014485860924702E-2</v>
      </c>
      <c r="AW7" s="21">
        <f>IxI!AX8</f>
        <v>1.01249919611563</v>
      </c>
      <c r="AX7" s="21">
        <f>IxI!AY8</f>
        <v>2.3446241387313101E-2</v>
      </c>
      <c r="AY7" s="21">
        <f>IxI!AZ8</f>
        <v>8.8896377141255804E-3</v>
      </c>
      <c r="AZ7" s="21">
        <f>IxI!BA8</f>
        <v>6.36582368548443E-2</v>
      </c>
      <c r="BA7" s="21">
        <f>IxI!BB8</f>
        <v>3.9044789895444403E-5</v>
      </c>
      <c r="BB7" s="21">
        <f>IxI!BC8</f>
        <v>1.7319815008244399</v>
      </c>
      <c r="BC7" s="21">
        <f>IxI!BD8</f>
        <v>0.19955188228783</v>
      </c>
      <c r="BD7" s="21">
        <f>IxI!BE8</f>
        <v>0.363390474790729</v>
      </c>
      <c r="BE7" s="21">
        <f>IxI!BF8</f>
        <v>0.740727886721673</v>
      </c>
      <c r="BF7" s="21">
        <f>IxI!BG8</f>
        <v>6.6826531425259104</v>
      </c>
      <c r="BG7" s="21">
        <f>IxI!BH8</f>
        <v>8.9706343778190707</v>
      </c>
      <c r="BH7" s="21">
        <f>IxI!BI8</f>
        <v>0.124508969000535</v>
      </c>
      <c r="BI7" s="21">
        <f>IxI!BJ8</f>
        <v>0.12804511710695601</v>
      </c>
      <c r="BJ7" s="21">
        <f>IxI!BK8</f>
        <v>1.2388882809531401</v>
      </c>
      <c r="BK7" s="21">
        <f>IxI!BL8</f>
        <v>2.0350354275845899E-2</v>
      </c>
      <c r="BL7" s="21">
        <f>IxI!BM8</f>
        <v>9.3986960140758899E-2</v>
      </c>
      <c r="BM7" s="21">
        <f>IxI!BN8</f>
        <v>1.40134224203994E-2</v>
      </c>
      <c r="BN7" s="21">
        <f>IxI!BO8</f>
        <v>14.912372659118599</v>
      </c>
      <c r="BO7" s="21">
        <f>IxI!BP8</f>
        <v>47.5836789624951</v>
      </c>
      <c r="BP7" s="21">
        <f>IxI!BQ8</f>
        <v>5.5145839285360198E-3</v>
      </c>
      <c r="BQ7" s="21">
        <f>IxI!BR8</f>
        <v>3.5198235411276597E-2</v>
      </c>
      <c r="BR7" s="21">
        <f>IxI!BS8</f>
        <v>1.1255081600116601E-2</v>
      </c>
      <c r="BS7" s="21">
        <f>IxI!BT8</f>
        <v>5.03128352133922E-2</v>
      </c>
      <c r="BT7" s="21">
        <f>IxI!BU8</f>
        <v>1.9739438721134799E-2</v>
      </c>
      <c r="BU7" s="21">
        <f>IxI!BV8</f>
        <v>1.21220235948879E-3</v>
      </c>
      <c r="BV7" s="21">
        <f>IxI!BW8</f>
        <v>6.3595218214229005E-2</v>
      </c>
      <c r="BW7" s="21">
        <f>IxI!BX8</f>
        <v>0.10831510460801499</v>
      </c>
      <c r="BX7" s="21">
        <f>IxI!BY8</f>
        <v>1.00770274325415E-2</v>
      </c>
      <c r="BY7" s="21">
        <f>IxI!BZ8</f>
        <v>2.1205518427336398E-2</v>
      </c>
      <c r="BZ7" s="21">
        <f>IxI!CA8</f>
        <v>0</v>
      </c>
      <c r="CA7" s="21">
        <f>IxI!CB8</f>
        <v>5.88213513891631E-3</v>
      </c>
      <c r="CB7" s="21">
        <f>IxI!CC8</f>
        <v>9.4685597517488798E-3</v>
      </c>
      <c r="CC7" s="21">
        <f>IxI!CD8</f>
        <v>4.2735928212181296E-3</v>
      </c>
      <c r="CD7" s="21">
        <f>IxI!CE8</f>
        <v>8.2252235737710708E-3</v>
      </c>
      <c r="CE7" s="21">
        <f>IxI!CF8</f>
        <v>2.5824387556068699E-2</v>
      </c>
      <c r="CF7" s="21">
        <f>IxI!CG8</f>
        <v>0.59362161552234805</v>
      </c>
      <c r="CG7" s="21">
        <f>IxI!CH8</f>
        <v>1.3210382077723599E-3</v>
      </c>
      <c r="CH7" s="21">
        <f>IxI!CI8</f>
        <v>1.9492739673901099E-3</v>
      </c>
      <c r="CI7" s="21">
        <f>IxI!CJ8</f>
        <v>2.3518847891989599E-3</v>
      </c>
      <c r="CJ7" s="21">
        <f>IxI!CK8</f>
        <v>8.5953626456788307E-2</v>
      </c>
      <c r="CK7" s="21">
        <f>IxI!CL8</f>
        <v>1.9633821726315101E-2</v>
      </c>
      <c r="CL7" s="21">
        <f>IxI!CM8</f>
        <v>4.4436217513289397E-2</v>
      </c>
      <c r="CM7" s="21">
        <f>IxI!CN8</f>
        <v>7.0752770311233398E-4</v>
      </c>
      <c r="CN7" s="21">
        <f>IxI!CO8</f>
        <v>1.01550621405184E-2</v>
      </c>
      <c r="CO7" s="21">
        <f>IxI!CP8</f>
        <v>2.5312414103173898E-2</v>
      </c>
      <c r="CP7" s="21">
        <f>IxI!CQ8</f>
        <v>0.22243957385100899</v>
      </c>
      <c r="CQ7" s="21">
        <f>IxI!CR8</f>
        <v>1.24339340702404</v>
      </c>
      <c r="CR7" s="21">
        <f>IxI!CS8</f>
        <v>2.26945497092114</v>
      </c>
      <c r="CS7" s="21">
        <f>IxI!CT8</f>
        <v>0.226986887403897</v>
      </c>
      <c r="CT7" s="21">
        <f>IxI!CU8</f>
        <v>0.27875708376885699</v>
      </c>
      <c r="CU7" s="21">
        <f>IxI!CV8</f>
        <v>6.2239313016399303E-2</v>
      </c>
      <c r="CV7" s="21">
        <f>IxI!CW8</f>
        <v>4.8941118696063102E-3</v>
      </c>
      <c r="CW7" s="21">
        <f>IxI!CX8</f>
        <v>0.116761581996513</v>
      </c>
      <c r="CX7" s="21">
        <f>IxI!CY8</f>
        <v>8.276601297326E-2</v>
      </c>
      <c r="CY7" s="21">
        <f>IxI!CZ8</f>
        <v>0.32414406750349101</v>
      </c>
      <c r="CZ7" s="21">
        <f>IxI!DA8</f>
        <v>4.5955945232698499E-3</v>
      </c>
      <c r="DA7" s="21">
        <f>IxI!DB8</f>
        <v>2.1840583794259599E-2</v>
      </c>
      <c r="DB7" s="21">
        <f>IxI!DC8</f>
        <v>0</v>
      </c>
      <c r="DC7" s="21">
        <f>SUM(IxI!DE8:DF8)</f>
        <v>739.12755228435299</v>
      </c>
      <c r="DD7" s="21">
        <v>0</v>
      </c>
      <c r="DE7" s="21">
        <f>SUM(IxI!DH8:DI8)</f>
        <v>0</v>
      </c>
      <c r="DF7" s="21">
        <f>IxI!DK8</f>
        <v>79.7179302108607</v>
      </c>
      <c r="DG7" s="21">
        <f>SUM(IxI!DL8:DM8)</f>
        <v>-1.0919687152259401</v>
      </c>
      <c r="DH7" s="21">
        <f>IxI!DG8</f>
        <v>9.7932963319815798</v>
      </c>
      <c r="DI7" s="21">
        <f>IxI!DO8</f>
        <v>447.75028258407298</v>
      </c>
      <c r="DJ7" s="21">
        <f>IxI!DP8</f>
        <v>106.100770032005</v>
      </c>
      <c r="DK7" s="21">
        <v>0</v>
      </c>
      <c r="DL7" s="21">
        <v>0</v>
      </c>
      <c r="DM7" s="21">
        <v>0</v>
      </c>
      <c r="DN7" s="153">
        <f t="shared" ref="DN7:DN70" si="0">SUM(C7:DM7)</f>
        <v>2584.2714138644756</v>
      </c>
      <c r="DO7" s="22"/>
      <c r="DP7" s="126"/>
      <c r="DQ7" s="409">
        <f>Data!R31</f>
        <v>41265.983056317287</v>
      </c>
      <c r="DR7" s="141">
        <f>Data!S31</f>
        <v>1.8505495375690809E-2</v>
      </c>
      <c r="DS7" s="21"/>
      <c r="DT7" s="136">
        <f t="array" ref="DT7:DT110">TRANSPOSE(C119:DB119)</f>
        <v>897.16732309999998</v>
      </c>
      <c r="DU7" s="141">
        <f t="shared" ref="DU7:DU70" si="1">DT7/$DT$111</f>
        <v>2.3338608968503049E-2</v>
      </c>
      <c r="DV7" s="21"/>
    </row>
    <row r="8" spans="1:126">
      <c r="A8" s="24" t="str">
        <f>IxI!B9</f>
        <v>2</v>
      </c>
      <c r="B8" s="23" t="str">
        <f>IxI!C9</f>
        <v>Forestry planting</v>
      </c>
      <c r="C8" s="21">
        <f>IxI!D9</f>
        <v>8.6407838604481396E-2</v>
      </c>
      <c r="D8" s="21">
        <f>IxI!E9</f>
        <v>1.22747326044759E-2</v>
      </c>
      <c r="E8" s="21">
        <f>IxI!F9</f>
        <v>76.333273586176603</v>
      </c>
      <c r="F8" s="21">
        <f>IxI!G9</f>
        <v>1.7599700683921901E-2</v>
      </c>
      <c r="G8" s="21">
        <f>IxI!H9</f>
        <v>9.7531766133754395E-3</v>
      </c>
      <c r="H8" s="21">
        <f>IxI!I9</f>
        <v>1.0035284736705501E-2</v>
      </c>
      <c r="I8" s="21">
        <f>IxI!J9</f>
        <v>0</v>
      </c>
      <c r="J8" s="21">
        <f>IxI!K9</f>
        <v>4.4032240594075303E-2</v>
      </c>
      <c r="K8" s="21">
        <f>IxI!L9</f>
        <v>6.9011876440259606E-2</v>
      </c>
      <c r="L8" s="21">
        <f>IxI!M9</f>
        <v>2.3583285392993699E-2</v>
      </c>
      <c r="M8" s="21">
        <f>IxI!N9</f>
        <v>2.7929993634637801E-2</v>
      </c>
      <c r="N8" s="21">
        <f>IxI!O9</f>
        <v>1.35080277030725E-2</v>
      </c>
      <c r="O8" s="21">
        <f>IxI!P9</f>
        <v>2.1977783505275502E-3</v>
      </c>
      <c r="P8" s="21">
        <f>IxI!Q9</f>
        <v>3.5257817132162701E-2</v>
      </c>
      <c r="Q8" s="21">
        <f>IxI!R9</f>
        <v>9.0957850361269698E-3</v>
      </c>
      <c r="R8" s="21">
        <f>IxI!S9</f>
        <v>7.53107847522829E-3</v>
      </c>
      <c r="S8" s="21">
        <f>IxI!T9</f>
        <v>6.3452581092251201E-2</v>
      </c>
      <c r="T8" s="21">
        <f>IxI!U9</f>
        <v>2.23456518322238E-3</v>
      </c>
      <c r="U8" s="21">
        <f>IxI!V9</f>
        <v>9.6485478571172907E-3</v>
      </c>
      <c r="V8" s="21">
        <f>IxI!W9</f>
        <v>0</v>
      </c>
      <c r="W8" s="21">
        <f>IxI!X9</f>
        <v>1.07438938480016E-2</v>
      </c>
      <c r="X8" s="21">
        <f>IxI!Y9</f>
        <v>1.4150635567668201E-2</v>
      </c>
      <c r="Y8" s="21">
        <f>IxI!Z9</f>
        <v>4.55171223387807E-3</v>
      </c>
      <c r="Z8" s="21">
        <f>IxI!AA9</f>
        <v>3.7220911289567601E-2</v>
      </c>
      <c r="AA8" s="21">
        <f>IxI!AB9</f>
        <v>3.9585835230416498E-2</v>
      </c>
      <c r="AB8" s="21">
        <f>IxI!AC9</f>
        <v>1.4709265454970999E-2</v>
      </c>
      <c r="AC8" s="21">
        <f>IxI!AD9</f>
        <v>2.69432933315547E-2</v>
      </c>
      <c r="AD8" s="21">
        <f>IxI!AE9</f>
        <v>1.8979372640975599E-3</v>
      </c>
      <c r="AE8" s="21">
        <f>IxI!AF9</f>
        <v>2.29862745712496E-3</v>
      </c>
      <c r="AF8" s="21">
        <f>IxI!AG9</f>
        <v>4.5729486112071702E-3</v>
      </c>
      <c r="AG8" s="21">
        <f>IxI!AH9</f>
        <v>3.2390862660836E-3</v>
      </c>
      <c r="AH8" s="21">
        <f>IxI!AI9</f>
        <v>8.7066981081469208E-3</v>
      </c>
      <c r="AI8" s="21">
        <f>IxI!AJ9</f>
        <v>1.30167432413823E-2</v>
      </c>
      <c r="AJ8" s="21">
        <f>IxI!AK9</f>
        <v>2.8068764044738698E-2</v>
      </c>
      <c r="AK8" s="21">
        <f>IxI!AL9</f>
        <v>1.2683930714913701E-2</v>
      </c>
      <c r="AL8" s="21">
        <f>IxI!AM9</f>
        <v>2.5734706199142098E-3</v>
      </c>
      <c r="AM8" s="21">
        <f>IxI!AN9</f>
        <v>1.1122538781431299E-3</v>
      </c>
      <c r="AN8" s="21">
        <f>IxI!AO9</f>
        <v>5.7043304658714801E-2</v>
      </c>
      <c r="AO8" s="21">
        <f>IxI!AP9</f>
        <v>3.1957080297255101E-2</v>
      </c>
      <c r="AP8" s="21">
        <f>IxI!AQ9</f>
        <v>1.1271443741118201E-2</v>
      </c>
      <c r="AQ8" s="21">
        <f>IxI!AR9</f>
        <v>2.6472246535354699E-2</v>
      </c>
      <c r="AR8" s="21">
        <f>IxI!AS9</f>
        <v>4.1322702189877302E-3</v>
      </c>
      <c r="AS8" s="21">
        <f>IxI!AT9</f>
        <v>3.2875302417467001E-2</v>
      </c>
      <c r="AT8" s="21">
        <f>IxI!AU9</f>
        <v>1.5383182747754701E-2</v>
      </c>
      <c r="AU8" s="21">
        <f>IxI!AV9</f>
        <v>1.3192877008574499E-2</v>
      </c>
      <c r="AV8" s="21">
        <f>IxI!AW9</f>
        <v>2.3291368192617901E-2</v>
      </c>
      <c r="AW8" s="21">
        <f>IxI!AX9</f>
        <v>9.2659550350613198E-2</v>
      </c>
      <c r="AX8" s="21">
        <f>IxI!AY9</f>
        <v>1.1036295859983E-2</v>
      </c>
      <c r="AY8" s="21">
        <f>IxI!AZ9</f>
        <v>1.81112039411035E-2</v>
      </c>
      <c r="AZ8" s="21">
        <f>IxI!BA9</f>
        <v>6.0843885328179997E-2</v>
      </c>
      <c r="BA8" s="21">
        <f>IxI!BB9</f>
        <v>4.9600864716446802E-5</v>
      </c>
      <c r="BB8" s="21">
        <f>IxI!BC9</f>
        <v>0.59669665513868198</v>
      </c>
      <c r="BC8" s="21">
        <f>IxI!BD9</f>
        <v>6.7863864515050998E-2</v>
      </c>
      <c r="BD8" s="21">
        <f>IxI!BE9</f>
        <v>0.14350540352892899</v>
      </c>
      <c r="BE8" s="21">
        <f>IxI!BF9</f>
        <v>9.6919135370953605E-2</v>
      </c>
      <c r="BF8" s="21">
        <f>IxI!BG9</f>
        <v>0.697719664606541</v>
      </c>
      <c r="BG8" s="21">
        <f>IxI!BH9</f>
        <v>0.38250584744544303</v>
      </c>
      <c r="BH8" s="21">
        <f>IxI!BI9</f>
        <v>9.0024497638957098E-3</v>
      </c>
      <c r="BI8" s="21">
        <f>IxI!BJ9</f>
        <v>7.7373642192298198E-2</v>
      </c>
      <c r="BJ8" s="21">
        <f>IxI!BK9</f>
        <v>8.5340421330297005E-3</v>
      </c>
      <c r="BK8" s="21">
        <f>IxI!BL9</f>
        <v>1.8219880717634699E-2</v>
      </c>
      <c r="BL8" s="21">
        <f>IxI!BM9</f>
        <v>7.7123841134841997E-2</v>
      </c>
      <c r="BM8" s="21">
        <f>IxI!BN9</f>
        <v>3.60731615693477E-2</v>
      </c>
      <c r="BN8" s="21">
        <f>IxI!BO9</f>
        <v>5.9848461697877102E-2</v>
      </c>
      <c r="BO8" s="21">
        <f>IxI!BP9</f>
        <v>8.3668550417346096E-2</v>
      </c>
      <c r="BP8" s="21">
        <f>IxI!BQ9</f>
        <v>1.1123712719256801E-2</v>
      </c>
      <c r="BQ8" s="21">
        <f>IxI!BR9</f>
        <v>3.9410693866579298E-2</v>
      </c>
      <c r="BR8" s="21">
        <f>IxI!BS9</f>
        <v>2.0729980191897601E-2</v>
      </c>
      <c r="BS8" s="21">
        <f>IxI!BT9</f>
        <v>5.5713608104986101E-2</v>
      </c>
      <c r="BT8" s="21">
        <f>IxI!BU9</f>
        <v>2.19785962221512E-2</v>
      </c>
      <c r="BU8" s="21">
        <f>IxI!BV9</f>
        <v>1.5280046342774801E-3</v>
      </c>
      <c r="BV8" s="21">
        <f>IxI!BW9</f>
        <v>0.13649467970887599</v>
      </c>
      <c r="BW8" s="21">
        <f>IxI!BX9</f>
        <v>0.22152651239329399</v>
      </c>
      <c r="BX8" s="21">
        <f>IxI!BY9</f>
        <v>1.8023995067802001E-2</v>
      </c>
      <c r="BY8" s="21">
        <f>IxI!BZ9</f>
        <v>0.28686289423496403</v>
      </c>
      <c r="BZ8" s="21">
        <f>IxI!CA9</f>
        <v>0</v>
      </c>
      <c r="CA8" s="21">
        <f>IxI!CB9</f>
        <v>3.5836128557069198E-2</v>
      </c>
      <c r="CB8" s="21">
        <f>IxI!CC9</f>
        <v>1.8320704388460601E-2</v>
      </c>
      <c r="CC8" s="21">
        <f>IxI!CD9</f>
        <v>1.77838467924014E-2</v>
      </c>
      <c r="CD8" s="21">
        <f>IxI!CE9</f>
        <v>2.4297963694240199E-2</v>
      </c>
      <c r="CE8" s="21">
        <f>IxI!CF9</f>
        <v>0.18446024620611901</v>
      </c>
      <c r="CF8" s="21">
        <f>IxI!CG9</f>
        <v>1.06181885527741E-2</v>
      </c>
      <c r="CG8" s="21">
        <f>IxI!CH9</f>
        <v>5.8893812807680399E-3</v>
      </c>
      <c r="CH8" s="21">
        <f>IxI!CI9</f>
        <v>1.48373123677084E-2</v>
      </c>
      <c r="CI8" s="21">
        <f>IxI!CJ9</f>
        <v>2.9928672283732098E-3</v>
      </c>
      <c r="CJ8" s="21">
        <f>IxI!CK9</f>
        <v>3.9142117443522903E-2</v>
      </c>
      <c r="CK8" s="21">
        <f>IxI!CL9</f>
        <v>4.4556719371818598E-2</v>
      </c>
      <c r="CL8" s="21">
        <f>IxI!CM9</f>
        <v>3.7536964600758102E-2</v>
      </c>
      <c r="CM8" s="21">
        <f>IxI!CN9</f>
        <v>2.6249388924280701E-3</v>
      </c>
      <c r="CN8" s="21">
        <f>IxI!CO9</f>
        <v>3.7744287764654799E-2</v>
      </c>
      <c r="CO8" s="21">
        <f>IxI!CP9</f>
        <v>3.4126892162380899E-2</v>
      </c>
      <c r="CP8" s="21">
        <f>IxI!CQ9</f>
        <v>0.445804570245729</v>
      </c>
      <c r="CQ8" s="21">
        <f>IxI!CR9</f>
        <v>0.10686362886928399</v>
      </c>
      <c r="CR8" s="21">
        <f>IxI!CS9</f>
        <v>0.17630501959672601</v>
      </c>
      <c r="CS8" s="21">
        <f>IxI!CT9</f>
        <v>4.6551904679613003E-2</v>
      </c>
      <c r="CT8" s="21">
        <f>IxI!CU9</f>
        <v>9.6582284787631693E-3</v>
      </c>
      <c r="CU8" s="21">
        <f>IxI!CV9</f>
        <v>3.41997617351033E-2</v>
      </c>
      <c r="CV8" s="21">
        <f>IxI!CW9</f>
        <v>2.0960399831194899E-2</v>
      </c>
      <c r="CW8" s="21">
        <f>IxI!CX9</f>
        <v>8.7118119032781105E-2</v>
      </c>
      <c r="CX8" s="21">
        <f>IxI!CY9</f>
        <v>0.25479095806664098</v>
      </c>
      <c r="CY8" s="21">
        <f>IxI!CZ9</f>
        <v>0.17246266796766199</v>
      </c>
      <c r="CZ8" s="21">
        <f>IxI!DA9</f>
        <v>3.5071414903029901E-3</v>
      </c>
      <c r="DA8" s="21">
        <f>IxI!DB9</f>
        <v>1.8290122431019702E-2</v>
      </c>
      <c r="DB8" s="21">
        <f>IxI!DC9</f>
        <v>0</v>
      </c>
      <c r="DC8" s="21">
        <f>SUM(IxI!DE9:DF9)</f>
        <v>2.1650152831113769</v>
      </c>
      <c r="DD8" s="21">
        <v>0</v>
      </c>
      <c r="DE8" s="21">
        <f>SUM(IxI!DH9:DI9)</f>
        <v>0</v>
      </c>
      <c r="DF8" s="21">
        <f>IxI!DK9</f>
        <v>6.5768635992223103</v>
      </c>
      <c r="DG8" s="21">
        <f>SUM(IxI!DL9:DM9)</f>
        <v>6.9701200305252584</v>
      </c>
      <c r="DH8" s="21">
        <f>IxI!DG9</f>
        <v>6.4403113485722696E-2</v>
      </c>
      <c r="DI8" s="21">
        <f>IxI!DO9</f>
        <v>1.85264148261965</v>
      </c>
      <c r="DJ8" s="21">
        <f>IxI!DP9</f>
        <v>0.77081065734526499</v>
      </c>
      <c r="DK8" s="21">
        <v>0</v>
      </c>
      <c r="DL8" s="21">
        <v>0</v>
      </c>
      <c r="DM8" s="21">
        <v>0</v>
      </c>
      <c r="DN8" s="132">
        <f t="shared" si="0"/>
        <v>100.85680604104925</v>
      </c>
      <c r="DO8" s="22"/>
      <c r="DP8" s="126"/>
      <c r="DQ8" s="409">
        <f>Data!R32</f>
        <v>1861.6400764953535</v>
      </c>
      <c r="DR8" s="141">
        <f>Data!S32</f>
        <v>8.3484190306988245E-4</v>
      </c>
      <c r="DS8" s="21"/>
      <c r="DT8" s="136">
        <v>18.260679240000002</v>
      </c>
      <c r="DU8" s="141">
        <f t="shared" si="1"/>
        <v>4.750271675176903E-4</v>
      </c>
      <c r="DV8" s="21"/>
    </row>
    <row r="9" spans="1:126">
      <c r="A9" s="24" t="str">
        <f>IxI!B10</f>
        <v>3</v>
      </c>
      <c r="B9" s="23" t="str">
        <f>IxI!C10</f>
        <v>Forestry harvesting</v>
      </c>
      <c r="C9" s="21">
        <f>IxI!D10</f>
        <v>6.3721537674358897E-2</v>
      </c>
      <c r="D9" s="21">
        <f>IxI!E10</f>
        <v>6.0369354833439701E-3</v>
      </c>
      <c r="E9" s="21">
        <f>IxI!F10</f>
        <v>5.15016317986199E-3</v>
      </c>
      <c r="F9" s="21">
        <f>IxI!G10</f>
        <v>7.5443928926537196E-3</v>
      </c>
      <c r="G9" s="21">
        <f>IxI!H10</f>
        <v>7.9844092638319698E-3</v>
      </c>
      <c r="H9" s="21">
        <f>IxI!I10</f>
        <v>0.211407886542057</v>
      </c>
      <c r="I9" s="21">
        <f>IxI!J10</f>
        <v>0</v>
      </c>
      <c r="J9" s="21">
        <f>IxI!K10</f>
        <v>1.2594273535824501E-2</v>
      </c>
      <c r="K9" s="21">
        <f>IxI!L10</f>
        <v>0.88975681001534401</v>
      </c>
      <c r="L9" s="21">
        <f>IxI!M10</f>
        <v>3.7665722708925299E-2</v>
      </c>
      <c r="M9" s="21">
        <f>IxI!N10</f>
        <v>6.3120214527800797E-2</v>
      </c>
      <c r="N9" s="21">
        <f>IxI!O10</f>
        <v>1.05663664422698E-2</v>
      </c>
      <c r="O9" s="21">
        <f>IxI!P10</f>
        <v>1.2796907949802099E-3</v>
      </c>
      <c r="P9" s="21">
        <f>IxI!Q10</f>
        <v>2.7063247383069301E-2</v>
      </c>
      <c r="Q9" s="21">
        <f>IxI!R10</f>
        <v>1.2574443588769401E-2</v>
      </c>
      <c r="R9" s="21">
        <f>IxI!S10</f>
        <v>4.2134298066178397E-3</v>
      </c>
      <c r="S9" s="21">
        <f>IxI!T10</f>
        <v>6.1499378729868097E-2</v>
      </c>
      <c r="T9" s="21">
        <f>IxI!U10</f>
        <v>3.5843564618823101E-3</v>
      </c>
      <c r="U9" s="21">
        <f>IxI!V10</f>
        <v>1.10411172083147E-2</v>
      </c>
      <c r="V9" s="21">
        <f>IxI!W10</f>
        <v>0</v>
      </c>
      <c r="W9" s="21">
        <f>IxI!X10</f>
        <v>1.3701819227103101E-2</v>
      </c>
      <c r="X9" s="21">
        <f>IxI!Y10</f>
        <v>8.9648265925193898E-3</v>
      </c>
      <c r="Y9" s="21">
        <f>IxI!Z10</f>
        <v>1.8401626645746E-3</v>
      </c>
      <c r="Z9" s="21">
        <f>IxI!AA10</f>
        <v>79.510763506546198</v>
      </c>
      <c r="AA9" s="21">
        <f>IxI!AB10</f>
        <v>6.8214233680981797</v>
      </c>
      <c r="AB9" s="21">
        <f>IxI!AC10</f>
        <v>1.02715745006902E-2</v>
      </c>
      <c r="AC9" s="21">
        <f>IxI!AD10</f>
        <v>7.9394832559679898E-2</v>
      </c>
      <c r="AD9" s="21">
        <f>IxI!AE10</f>
        <v>3.1324148651900802E-3</v>
      </c>
      <c r="AE9" s="21">
        <f>IxI!AF10</f>
        <v>1.65873001972888E-3</v>
      </c>
      <c r="AF9" s="21">
        <f>IxI!AG10</f>
        <v>4.8670515447024098E-3</v>
      </c>
      <c r="AG9" s="21">
        <f>IxI!AH10</f>
        <v>4.3556094598173698E-3</v>
      </c>
      <c r="AH9" s="21">
        <f>IxI!AI10</f>
        <v>1.8634221226254698E-2</v>
      </c>
      <c r="AI9" s="21">
        <f>IxI!AJ10</f>
        <v>2.1628785773259499E-2</v>
      </c>
      <c r="AJ9" s="21">
        <f>IxI!AK10</f>
        <v>3.8705402704209503E-2</v>
      </c>
      <c r="AK9" s="21">
        <f>IxI!AL10</f>
        <v>1.0196699123756999E-2</v>
      </c>
      <c r="AL9" s="21">
        <f>IxI!AM10</f>
        <v>3.8486203914393602E-3</v>
      </c>
      <c r="AM9" s="21">
        <f>IxI!AN10</f>
        <v>1.7656340839108801E-3</v>
      </c>
      <c r="AN9" s="21">
        <f>IxI!AO10</f>
        <v>0.17012858961715799</v>
      </c>
      <c r="AO9" s="21">
        <f>IxI!AP10</f>
        <v>9.7095893567779201E-2</v>
      </c>
      <c r="AP9" s="21">
        <f>IxI!AQ10</f>
        <v>2.82907072810289E-2</v>
      </c>
      <c r="AQ9" s="21">
        <f>IxI!AR10</f>
        <v>7.5036116808968698E-2</v>
      </c>
      <c r="AR9" s="21">
        <f>IxI!AS10</f>
        <v>9.0292095012162506E-3</v>
      </c>
      <c r="AS9" s="21">
        <f>IxI!AT10</f>
        <v>0.20076002912749999</v>
      </c>
      <c r="AT9" s="21">
        <f>IxI!AU10</f>
        <v>0.156477683616846</v>
      </c>
      <c r="AU9" s="21">
        <f>IxI!AV10</f>
        <v>2.9623439417262001E-2</v>
      </c>
      <c r="AV9" s="21">
        <f>IxI!AW10</f>
        <v>7.0357770286078106E-2</v>
      </c>
      <c r="AW9" s="21">
        <f>IxI!AX10</f>
        <v>8.9024566493037192</v>
      </c>
      <c r="AX9" s="21">
        <f>IxI!AY10</f>
        <v>2.6395835566557599E-2</v>
      </c>
      <c r="AY9" s="21">
        <f>IxI!AZ10</f>
        <v>4.4898620941685702E-2</v>
      </c>
      <c r="AZ9" s="21">
        <f>IxI!BA10</f>
        <v>8.6170110049361995E-2</v>
      </c>
      <c r="BA9" s="21">
        <f>IxI!BB10</f>
        <v>2.54361633868495E-4</v>
      </c>
      <c r="BB9" s="21">
        <f>IxI!BC10</f>
        <v>4.2865388588898501</v>
      </c>
      <c r="BC9" s="21">
        <f>IxI!BD10</f>
        <v>4.7712227581042796</v>
      </c>
      <c r="BD9" s="21">
        <f>IxI!BE10</f>
        <v>2.0112661139658599</v>
      </c>
      <c r="BE9" s="21">
        <f>IxI!BF10</f>
        <v>7.63832754979685E-2</v>
      </c>
      <c r="BF9" s="21">
        <f>IxI!BG10</f>
        <v>0.17680085506492599</v>
      </c>
      <c r="BG9" s="21">
        <f>IxI!BH10</f>
        <v>0.56050486829266699</v>
      </c>
      <c r="BH9" s="21">
        <f>IxI!BI10</f>
        <v>0.18530574469507799</v>
      </c>
      <c r="BI9" s="21">
        <f>IxI!BJ10</f>
        <v>0.19506987019356201</v>
      </c>
      <c r="BJ9" s="21">
        <f>IxI!BK10</f>
        <v>1.6974670987136599E-2</v>
      </c>
      <c r="BK9" s="21">
        <f>IxI!BL10</f>
        <v>4.5607332748804602E-2</v>
      </c>
      <c r="BL9" s="21">
        <f>IxI!BM10</f>
        <v>0.154530588621551</v>
      </c>
      <c r="BM9" s="21">
        <f>IxI!BN10</f>
        <v>1.9068962313199499E-2</v>
      </c>
      <c r="BN9" s="21">
        <f>IxI!BO10</f>
        <v>0.144193753395635</v>
      </c>
      <c r="BO9" s="21">
        <f>IxI!BP10</f>
        <v>7.9414098334597699E-2</v>
      </c>
      <c r="BP9" s="21">
        <f>IxI!BQ10</f>
        <v>8.2072161019898105E-3</v>
      </c>
      <c r="BQ9" s="21">
        <f>IxI!BR10</f>
        <v>1.23565779625344E-2</v>
      </c>
      <c r="BR9" s="21">
        <f>IxI!BS10</f>
        <v>3.4452288694725502E-3</v>
      </c>
      <c r="BS9" s="21">
        <f>IxI!BT10</f>
        <v>5.6973655234375198E-2</v>
      </c>
      <c r="BT9" s="21">
        <f>IxI!BU10</f>
        <v>3.9340186215662799E-2</v>
      </c>
      <c r="BU9" s="21">
        <f>IxI!BV10</f>
        <v>3.6334042002373898E-3</v>
      </c>
      <c r="BV9" s="21">
        <f>IxI!BW10</f>
        <v>0.191024978732213</v>
      </c>
      <c r="BW9" s="21">
        <f>IxI!BX10</f>
        <v>0.37600723844107897</v>
      </c>
      <c r="BX9" s="21">
        <f>IxI!BY10</f>
        <v>4.2503790327249602E-2</v>
      </c>
      <c r="BY9" s="21">
        <f>IxI!BZ10</f>
        <v>3.9657962703704697E-2</v>
      </c>
      <c r="BZ9" s="21">
        <f>IxI!CA10</f>
        <v>0</v>
      </c>
      <c r="CA9" s="21">
        <f>IxI!CB10</f>
        <v>9.7652343315922496E-3</v>
      </c>
      <c r="CB9" s="21">
        <f>IxI!CC10</f>
        <v>2.6265199004972199E-2</v>
      </c>
      <c r="CC9" s="21">
        <f>IxI!CD10</f>
        <v>1.4749950036138101E-2</v>
      </c>
      <c r="CD9" s="21">
        <f>IxI!CE10</f>
        <v>5.1604307353196398E-2</v>
      </c>
      <c r="CE9" s="21">
        <f>IxI!CF10</f>
        <v>0.17243715028067899</v>
      </c>
      <c r="CF9" s="21">
        <f>IxI!CG10</f>
        <v>0.106549697235059</v>
      </c>
      <c r="CG9" s="21">
        <f>IxI!CH10</f>
        <v>7.8162690277501605E-3</v>
      </c>
      <c r="CH9" s="21">
        <f>IxI!CI10</f>
        <v>1.0687216836997099E-2</v>
      </c>
      <c r="CI9" s="21">
        <f>IxI!CJ10</f>
        <v>1.67222985266583E-2</v>
      </c>
      <c r="CJ9" s="21">
        <f>IxI!CK10</f>
        <v>0.118701922421421</v>
      </c>
      <c r="CK9" s="21">
        <f>IxI!CL10</f>
        <v>4.2333589322067697E-2</v>
      </c>
      <c r="CL9" s="21">
        <f>IxI!CM10</f>
        <v>6.6565572184538901E-2</v>
      </c>
      <c r="CM9" s="21">
        <f>IxI!CN10</f>
        <v>2.34316384340826E-3</v>
      </c>
      <c r="CN9" s="21">
        <f>IxI!CO10</f>
        <v>3.6789471576312099E-2</v>
      </c>
      <c r="CO9" s="21">
        <f>IxI!CP10</f>
        <v>3.0306637606603602E-2</v>
      </c>
      <c r="CP9" s="21">
        <f>IxI!CQ10</f>
        <v>0.70662884874461995</v>
      </c>
      <c r="CQ9" s="21">
        <f>IxI!CR10</f>
        <v>0.32805302442357798</v>
      </c>
      <c r="CR9" s="21">
        <f>IxI!CS10</f>
        <v>0.97967134804813605</v>
      </c>
      <c r="CS9" s="21">
        <f>IxI!CT10</f>
        <v>3.0740333241331901E-2</v>
      </c>
      <c r="CT9" s="21">
        <f>IxI!CU10</f>
        <v>0.68575802467557001</v>
      </c>
      <c r="CU9" s="21">
        <f>IxI!CV10</f>
        <v>7.6612306775738102E-3</v>
      </c>
      <c r="CV9" s="21">
        <f>IxI!CW10</f>
        <v>8.3432171519498902E-3</v>
      </c>
      <c r="CW9" s="21">
        <f>IxI!CX10</f>
        <v>2.3111150205079999E-2</v>
      </c>
      <c r="CX9" s="21">
        <f>IxI!CY10</f>
        <v>2.8792384473644701E-2</v>
      </c>
      <c r="CY9" s="21">
        <f>IxI!CZ10</f>
        <v>3.2382351153666299E-2</v>
      </c>
      <c r="CZ9" s="21">
        <f>IxI!DA10</f>
        <v>5.2665102836359197E-3</v>
      </c>
      <c r="DA9" s="21">
        <f>IxI!DB10</f>
        <v>2.5803926339125201E-2</v>
      </c>
      <c r="DB9" s="21">
        <f>IxI!DC10</f>
        <v>0</v>
      </c>
      <c r="DC9" s="21">
        <f>SUM(IxI!DE10:DF10)</f>
        <v>22.287532212632364</v>
      </c>
      <c r="DD9" s="21">
        <v>0</v>
      </c>
      <c r="DE9" s="21">
        <f>SUM(IxI!DH10:DI10)</f>
        <v>0</v>
      </c>
      <c r="DF9" s="21">
        <f>IxI!DK10</f>
        <v>0.116266294609896</v>
      </c>
      <c r="DG9" s="21">
        <f>SUM(IxI!DL10:DM10)</f>
        <v>-11.897285853775299</v>
      </c>
      <c r="DH9" s="21">
        <f>IxI!DG10</f>
        <v>3.8598246906726899</v>
      </c>
      <c r="DI9" s="21">
        <f>IxI!DO10</f>
        <v>24.9083107631348</v>
      </c>
      <c r="DJ9" s="21">
        <f>IxI!DP10</f>
        <v>10.9350658410035</v>
      </c>
      <c r="DK9" s="21">
        <v>0</v>
      </c>
      <c r="DL9" s="21">
        <v>0</v>
      </c>
      <c r="DM9" s="21">
        <v>0</v>
      </c>
      <c r="DN9" s="132">
        <f t="shared" si="0"/>
        <v>165.17052861951692</v>
      </c>
      <c r="DO9" s="22"/>
      <c r="DP9" s="126"/>
      <c r="DQ9" s="409">
        <f>Data!R33</f>
        <v>3048.7588057157777</v>
      </c>
      <c r="DR9" s="141">
        <f>Data!S33</f>
        <v>1.3671985447135245E-3</v>
      </c>
      <c r="DS9" s="21"/>
      <c r="DT9" s="136">
        <v>29.054681779999999</v>
      </c>
      <c r="DU9" s="141">
        <f t="shared" si="1"/>
        <v>7.5581871888141458E-4</v>
      </c>
      <c r="DV9" s="21"/>
    </row>
    <row r="10" spans="1:126">
      <c r="A10" s="24" t="str">
        <f>IxI!B11</f>
        <v>4</v>
      </c>
      <c r="B10" s="23" t="str">
        <f>IxI!C11</f>
        <v>Fishing</v>
      </c>
      <c r="C10" s="21">
        <f>IxI!D11</f>
        <v>3.2735254999752703E-2</v>
      </c>
      <c r="D10" s="21">
        <f>IxI!E11</f>
        <v>7.8845304613389797E-4</v>
      </c>
      <c r="E10" s="21">
        <f>IxI!F11</f>
        <v>2.9216650412811399E-3</v>
      </c>
      <c r="F10" s="21">
        <f>IxI!G11</f>
        <v>7.4574955299218403E-4</v>
      </c>
      <c r="G10" s="21">
        <f>IxI!H11</f>
        <v>3.3275100350398899E-3</v>
      </c>
      <c r="H10" s="21">
        <f>IxI!I11</f>
        <v>3.5278722661586099E-3</v>
      </c>
      <c r="I10" s="21">
        <f>IxI!J11</f>
        <v>0</v>
      </c>
      <c r="J10" s="21">
        <f>IxI!K11</f>
        <v>3.15074363563639E-3</v>
      </c>
      <c r="K10" s="21">
        <f>IxI!L11</f>
        <v>0.111912675005601</v>
      </c>
      <c r="L10" s="21">
        <f>IxI!M11</f>
        <v>1.6924453349791001E-2</v>
      </c>
      <c r="M10" s="21">
        <f>IxI!N11</f>
        <v>99.467753917152805</v>
      </c>
      <c r="N10" s="21">
        <f>IxI!O11</f>
        <v>7.2484646345071504E-3</v>
      </c>
      <c r="O10" s="21">
        <f>IxI!P11</f>
        <v>9.3817864308360299E-4</v>
      </c>
      <c r="P10" s="21">
        <f>IxI!Q11</f>
        <v>9.6726395271855593E-3</v>
      </c>
      <c r="Q10" s="21">
        <f>IxI!R11</f>
        <v>5.1690025041874902E-3</v>
      </c>
      <c r="R10" s="21">
        <f>IxI!S11</f>
        <v>1.73687008945175E-3</v>
      </c>
      <c r="S10" s="21">
        <f>IxI!T11</f>
        <v>1.9207300643926901E-2</v>
      </c>
      <c r="T10" s="21">
        <f>IxI!U11</f>
        <v>1.5097148168227101E-3</v>
      </c>
      <c r="U10" s="21">
        <f>IxI!V11</f>
        <v>3.39927170295204E-3</v>
      </c>
      <c r="V10" s="21">
        <f>IxI!W11</f>
        <v>0</v>
      </c>
      <c r="W10" s="21">
        <f>IxI!X11</f>
        <v>9.2195338629784806E-3</v>
      </c>
      <c r="X10" s="21">
        <f>IxI!Y11</f>
        <v>3.3700271749549401E-3</v>
      </c>
      <c r="Y10" s="21">
        <f>IxI!Z11</f>
        <v>6.7020667918835802E-4</v>
      </c>
      <c r="Z10" s="21">
        <f>IxI!AA11</f>
        <v>8.5743654727573095E-3</v>
      </c>
      <c r="AA10" s="21">
        <f>IxI!AB11</f>
        <v>1.1653553787935599E-2</v>
      </c>
      <c r="AB10" s="21">
        <f>IxI!AC11</f>
        <v>4.1652085035398497E-3</v>
      </c>
      <c r="AC10" s="21">
        <f>IxI!AD11</f>
        <v>7.1753724274220304E-2</v>
      </c>
      <c r="AD10" s="21">
        <f>IxI!AE11</f>
        <v>9.9484520507620304E-4</v>
      </c>
      <c r="AE10" s="21">
        <f>IxI!AF11</f>
        <v>5.3173921042372102E-4</v>
      </c>
      <c r="AF10" s="21">
        <f>IxI!AG11</f>
        <v>2.4140100660265899E-3</v>
      </c>
      <c r="AG10" s="21">
        <f>IxI!AH11</f>
        <v>2.6645802743053199E-3</v>
      </c>
      <c r="AH10" s="21">
        <f>IxI!AI11</f>
        <v>4.0577057603382897E-3</v>
      </c>
      <c r="AI10" s="21">
        <f>IxI!AJ11</f>
        <v>9.8833390128585594E-3</v>
      </c>
      <c r="AJ10" s="21">
        <f>IxI!AK11</f>
        <v>6.7668908496048303E-3</v>
      </c>
      <c r="AK10" s="21">
        <f>IxI!AL11</f>
        <v>5.2751214656916899E-3</v>
      </c>
      <c r="AL10" s="21">
        <f>IxI!AM11</f>
        <v>3.3329682737455002E-3</v>
      </c>
      <c r="AM10" s="21">
        <f>IxI!AN11</f>
        <v>2.28367896799296E-3</v>
      </c>
      <c r="AN10" s="21">
        <f>IxI!AO11</f>
        <v>4.6935126356016099E-2</v>
      </c>
      <c r="AO10" s="21">
        <f>IxI!AP11</f>
        <v>4.91038509667613E-2</v>
      </c>
      <c r="AP10" s="21">
        <f>IxI!AQ11</f>
        <v>1.14554806815626E-2</v>
      </c>
      <c r="AQ10" s="21">
        <f>IxI!AR11</f>
        <v>3.06698995993624E-2</v>
      </c>
      <c r="AR10" s="21">
        <f>IxI!AS11</f>
        <v>8.9025895235705799E-3</v>
      </c>
      <c r="AS10" s="21">
        <f>IxI!AT11</f>
        <v>2.5386070053493599E-2</v>
      </c>
      <c r="AT10" s="21">
        <f>IxI!AU11</f>
        <v>2.9110027799785698E-3</v>
      </c>
      <c r="AU10" s="21">
        <f>IxI!AV11</f>
        <v>6.6115257558409003E-3</v>
      </c>
      <c r="AV10" s="21">
        <f>IxI!AW11</f>
        <v>2.2374375618304899E-2</v>
      </c>
      <c r="AW10" s="21">
        <f>IxI!AX11</f>
        <v>4.5014873629457802E-2</v>
      </c>
      <c r="AX10" s="21">
        <f>IxI!AY11</f>
        <v>1.15477447391886E-2</v>
      </c>
      <c r="AY10" s="21">
        <f>IxI!AZ11</f>
        <v>4.88663521433522E-3</v>
      </c>
      <c r="AZ10" s="21">
        <f>IxI!BA11</f>
        <v>1.25740902049439E-2</v>
      </c>
      <c r="BA10" s="21">
        <f>IxI!BB11</f>
        <v>2.2931815201424402E-5</v>
      </c>
      <c r="BB10" s="21">
        <f>IxI!BC11</f>
        <v>6.79293498359861E-2</v>
      </c>
      <c r="BC10" s="21">
        <f>IxI!BD11</f>
        <v>3.9011771697783498E-2</v>
      </c>
      <c r="BD10" s="21">
        <f>IxI!BE11</f>
        <v>7.3192585394500007E-2</v>
      </c>
      <c r="BE10" s="21">
        <f>IxI!BF11</f>
        <v>2.43495257544445E-2</v>
      </c>
      <c r="BF10" s="21">
        <f>IxI!BG11</f>
        <v>3.5893631349876103E-2</v>
      </c>
      <c r="BG10" s="21">
        <f>IxI!BH11</f>
        <v>8.2667859396509599E-2</v>
      </c>
      <c r="BH10" s="21">
        <f>IxI!BI11</f>
        <v>1.64351103741756E-2</v>
      </c>
      <c r="BI10" s="21">
        <f>IxI!BJ11</f>
        <v>2.4012799759056201E-2</v>
      </c>
      <c r="BJ10" s="21">
        <f>IxI!BK11</f>
        <v>0.39213263392083197</v>
      </c>
      <c r="BK10" s="21">
        <f>IxI!BL11</f>
        <v>4.4808238986150297E-3</v>
      </c>
      <c r="BL10" s="21">
        <f>IxI!BM11</f>
        <v>2.0495133852602002E-2</v>
      </c>
      <c r="BM10" s="21">
        <f>IxI!BN11</f>
        <v>2.9404182603200101E-3</v>
      </c>
      <c r="BN10" s="21">
        <f>IxI!BO11</f>
        <v>0.69160899466727599</v>
      </c>
      <c r="BO10" s="21">
        <f>IxI!BP11</f>
        <v>2.4752274642390599</v>
      </c>
      <c r="BP10" s="21">
        <f>IxI!BQ11</f>
        <v>4.4192975590310896E-3</v>
      </c>
      <c r="BQ10" s="21">
        <f>IxI!BR11</f>
        <v>3.26349055696199E-3</v>
      </c>
      <c r="BR10" s="21">
        <f>IxI!BS11</f>
        <v>2.16776109775539E-3</v>
      </c>
      <c r="BS10" s="21">
        <f>IxI!BT11</f>
        <v>1.6424845745990398E-2</v>
      </c>
      <c r="BT10" s="21">
        <f>IxI!BU11</f>
        <v>5.9153774521450396E-3</v>
      </c>
      <c r="BU10" s="21">
        <f>IxI!BV11</f>
        <v>3.0287889098844797E-4</v>
      </c>
      <c r="BV10" s="21">
        <f>IxI!BW11</f>
        <v>1.54925718047498E-2</v>
      </c>
      <c r="BW10" s="21">
        <f>IxI!BX11</f>
        <v>2.55907391065292E-2</v>
      </c>
      <c r="BX10" s="21">
        <f>IxI!BY11</f>
        <v>2.00992291558607E-3</v>
      </c>
      <c r="BY10" s="21">
        <f>IxI!BZ11</f>
        <v>3.9726563838744901E-3</v>
      </c>
      <c r="BZ10" s="21">
        <f>IxI!CA11</f>
        <v>0</v>
      </c>
      <c r="CA10" s="21">
        <f>IxI!CB11</f>
        <v>1.0865749062426301E-3</v>
      </c>
      <c r="CB10" s="21">
        <f>IxI!CC11</f>
        <v>1.8429537946915899E-3</v>
      </c>
      <c r="CC10" s="21">
        <f>IxI!CD11</f>
        <v>1.3148527633829699E-3</v>
      </c>
      <c r="CD10" s="21">
        <f>IxI!CE11</f>
        <v>4.0066812940870696E-3</v>
      </c>
      <c r="CE10" s="21">
        <f>IxI!CF11</f>
        <v>1.15260767420637E-2</v>
      </c>
      <c r="CF10" s="21">
        <f>IxI!CG11</f>
        <v>8.5946592248883902E-3</v>
      </c>
      <c r="CG10" s="21">
        <f>IxI!CH11</f>
        <v>6.2956042616799004E-4</v>
      </c>
      <c r="CH10" s="21">
        <f>IxI!CI11</f>
        <v>8.5605285439405501E-4</v>
      </c>
      <c r="CI10" s="21">
        <f>IxI!CJ11</f>
        <v>1.3700447119385699E-3</v>
      </c>
      <c r="CJ10" s="21">
        <f>IxI!CK11</f>
        <v>1.4033084576352601E-2</v>
      </c>
      <c r="CK10" s="21">
        <f>IxI!CL11</f>
        <v>4.7787141231287701E-3</v>
      </c>
      <c r="CL10" s="21">
        <f>IxI!CM11</f>
        <v>1.03408475861304E-2</v>
      </c>
      <c r="CM10" s="21">
        <f>IxI!CN11</f>
        <v>3.7708828141039101E-4</v>
      </c>
      <c r="CN10" s="21">
        <f>IxI!CO11</f>
        <v>4.7292132164360699E-3</v>
      </c>
      <c r="CO10" s="21">
        <f>IxI!CP11</f>
        <v>3.3441915031379899E-3</v>
      </c>
      <c r="CP10" s="21">
        <f>IxI!CQ11</f>
        <v>8.7499864266579006E-2</v>
      </c>
      <c r="CQ10" s="21">
        <f>IxI!CR11</f>
        <v>2.8840362672107999E-2</v>
      </c>
      <c r="CR10" s="21">
        <f>IxI!CS11</f>
        <v>0.13720865868130799</v>
      </c>
      <c r="CS10" s="21">
        <f>IxI!CT11</f>
        <v>3.3947754816485002E-3</v>
      </c>
      <c r="CT10" s="21">
        <f>IxI!CU11</f>
        <v>1.4044505032410101E-3</v>
      </c>
      <c r="CU10" s="21">
        <f>IxI!CV11</f>
        <v>2.03665209305648E-3</v>
      </c>
      <c r="CV10" s="21">
        <f>IxI!CW11</f>
        <v>3.7858246596502499E-3</v>
      </c>
      <c r="CW10" s="21">
        <f>IxI!CX11</f>
        <v>5.7091410109056497E-3</v>
      </c>
      <c r="CX10" s="21">
        <f>IxI!CY11</f>
        <v>8.9883561101184901E-3</v>
      </c>
      <c r="CY10" s="21">
        <f>IxI!CZ11</f>
        <v>1.14655169792419E-2</v>
      </c>
      <c r="CZ10" s="21">
        <f>IxI!DA11</f>
        <v>1.9861377811815299E-3</v>
      </c>
      <c r="DA10" s="21">
        <f>IxI!DB11</f>
        <v>4.1259815153872796E-3</v>
      </c>
      <c r="DB10" s="21">
        <f>IxI!DC11</f>
        <v>0</v>
      </c>
      <c r="DC10" s="21">
        <f>SUM(IxI!DE11:DF11)</f>
        <v>8.4590990054560518</v>
      </c>
      <c r="DD10" s="21">
        <v>0</v>
      </c>
      <c r="DE10" s="21">
        <f>SUM(IxI!DH11:DI11)</f>
        <v>0.133549455409542</v>
      </c>
      <c r="DF10" s="21">
        <f>IxI!DK11</f>
        <v>9.8447315734052299E-2</v>
      </c>
      <c r="DG10" s="21">
        <f>SUM(IxI!DL11:DM11)</f>
        <v>-1.0260610562330399</v>
      </c>
      <c r="DH10" s="21">
        <f>IxI!DG11</f>
        <v>0.40883898758239701</v>
      </c>
      <c r="DI10" s="21">
        <f>IxI!DO11</f>
        <v>29.964911951601799</v>
      </c>
      <c r="DJ10" s="21">
        <f>IxI!DP11</f>
        <v>109.929298089905</v>
      </c>
      <c r="DK10" s="21">
        <v>0</v>
      </c>
      <c r="DL10" s="21">
        <v>0</v>
      </c>
      <c r="DM10" s="21">
        <v>0</v>
      </c>
      <c r="DN10" s="132">
        <f t="shared" si="0"/>
        <v>252.48197514355627</v>
      </c>
      <c r="DO10" s="22"/>
      <c r="DP10" s="126"/>
      <c r="DQ10" s="409">
        <f>Data!R34</f>
        <v>2830.4363484220657</v>
      </c>
      <c r="DR10" s="141">
        <f>Data!S34</f>
        <v>1.2692930805847658E-3</v>
      </c>
      <c r="DS10" s="21"/>
      <c r="DT10" s="136">
        <v>72.000487930000006</v>
      </c>
      <c r="DU10" s="141">
        <f t="shared" si="1"/>
        <v>1.8729964746524701E-3</v>
      </c>
      <c r="DV10" s="21"/>
    </row>
    <row r="11" spans="1:126">
      <c r="A11" s="30" t="str">
        <f>IxI!B12</f>
        <v>5</v>
      </c>
      <c r="B11" s="29" t="str">
        <f>IxI!C12</f>
        <v>Aquaculture</v>
      </c>
      <c r="C11" s="27">
        <f>IxI!D12</f>
        <v>5.1565356137617098E-2</v>
      </c>
      <c r="D11" s="27">
        <f>IxI!E12</f>
        <v>1.35899677005445E-3</v>
      </c>
      <c r="E11" s="27">
        <f>IxI!F12</f>
        <v>4.4241685808678799E-3</v>
      </c>
      <c r="F11" s="27">
        <f>IxI!G12</f>
        <v>1.1475859308396499E-3</v>
      </c>
      <c r="G11" s="27">
        <f>IxI!H12</f>
        <v>34.875348866167499</v>
      </c>
      <c r="H11" s="27">
        <f>IxI!I12</f>
        <v>5.5786622910953803E-3</v>
      </c>
      <c r="I11" s="27">
        <f>IxI!J12</f>
        <v>0</v>
      </c>
      <c r="J11" s="27">
        <f>IxI!K12</f>
        <v>4.8599555603035301E-3</v>
      </c>
      <c r="K11" s="27">
        <f>IxI!L12</f>
        <v>0.17863532490237599</v>
      </c>
      <c r="L11" s="27">
        <f>IxI!M12</f>
        <v>2.8818264192080299E-2</v>
      </c>
      <c r="M11" s="27">
        <f>IxI!N12</f>
        <v>59.329785542121002</v>
      </c>
      <c r="N11" s="27">
        <f>IxI!O12</f>
        <v>1.11017395523078E-2</v>
      </c>
      <c r="O11" s="27">
        <f>IxI!P12</f>
        <v>1.46111681534738E-3</v>
      </c>
      <c r="P11" s="27">
        <f>IxI!Q12</f>
        <v>1.5735010820970501E-2</v>
      </c>
      <c r="Q11" s="27">
        <f>IxI!R12</f>
        <v>8.4082512158767907E-3</v>
      </c>
      <c r="R11" s="27">
        <f>IxI!S12</f>
        <v>2.81076180527658E-3</v>
      </c>
      <c r="S11" s="27">
        <f>IxI!T12</f>
        <v>2.9891598806117001E-2</v>
      </c>
      <c r="T11" s="27">
        <f>IxI!U12</f>
        <v>2.3081142344943502E-3</v>
      </c>
      <c r="U11" s="27">
        <f>IxI!V12</f>
        <v>5.2764642997619599E-3</v>
      </c>
      <c r="V11" s="27">
        <f>IxI!W12</f>
        <v>0</v>
      </c>
      <c r="W11" s="27">
        <f>IxI!X12</f>
        <v>1.4048796955542699E-2</v>
      </c>
      <c r="X11" s="27">
        <f>IxI!Y12</f>
        <v>5.2424108916575797E-3</v>
      </c>
      <c r="Y11" s="27">
        <f>IxI!Z12</f>
        <v>1.0372509269911999E-3</v>
      </c>
      <c r="Z11" s="27">
        <f>IxI!AA12</f>
        <v>1.3305048941134099E-2</v>
      </c>
      <c r="AA11" s="27">
        <f>IxI!AB12</f>
        <v>1.8049057565064801E-2</v>
      </c>
      <c r="AB11" s="27">
        <f>IxI!AC12</f>
        <v>6.3601797604541299E-3</v>
      </c>
      <c r="AC11" s="27">
        <f>IxI!AD12</f>
        <v>0.108655813707202</v>
      </c>
      <c r="AD11" s="27">
        <f>IxI!AE12</f>
        <v>1.52358202644062E-3</v>
      </c>
      <c r="AE11" s="27">
        <f>IxI!AF12</f>
        <v>8.4063236444364997E-4</v>
      </c>
      <c r="AF11" s="27">
        <f>IxI!AG12</f>
        <v>3.7066298745507399E-3</v>
      </c>
      <c r="AG11" s="27">
        <f>IxI!AH12</f>
        <v>4.0813775956966602E-3</v>
      </c>
      <c r="AH11" s="27">
        <f>IxI!AI12</f>
        <v>6.3209318950714398E-3</v>
      </c>
      <c r="AI11" s="27">
        <f>IxI!AJ12</f>
        <v>1.5226169176293E-2</v>
      </c>
      <c r="AJ11" s="27">
        <f>IxI!AK12</f>
        <v>1.0417729665651699E-2</v>
      </c>
      <c r="AK11" s="27">
        <f>IxI!AL12</f>
        <v>8.11298685535276E-3</v>
      </c>
      <c r="AL11" s="27">
        <f>IxI!AM12</f>
        <v>5.0759495875885704E-3</v>
      </c>
      <c r="AM11" s="27">
        <f>IxI!AN12</f>
        <v>3.45868463934506E-3</v>
      </c>
      <c r="AN11" s="27">
        <f>IxI!AO12</f>
        <v>7.0879210080400198E-2</v>
      </c>
      <c r="AO11" s="27">
        <f>IxI!AP12</f>
        <v>8.2030010645995494E-2</v>
      </c>
      <c r="AP11" s="27">
        <f>IxI!AQ12</f>
        <v>1.75642341660723E-2</v>
      </c>
      <c r="AQ11" s="27">
        <f>IxI!AR12</f>
        <v>4.7553268712111199E-2</v>
      </c>
      <c r="AR11" s="27">
        <f>IxI!AS12</f>
        <v>1.35273567246366E-2</v>
      </c>
      <c r="AS11" s="27">
        <f>IxI!AT12</f>
        <v>3.9409440462381401E-2</v>
      </c>
      <c r="AT11" s="27">
        <f>IxI!AU12</f>
        <v>4.5664326887352603E-3</v>
      </c>
      <c r="AU11" s="27">
        <f>IxI!AV12</f>
        <v>1.02765623346014E-2</v>
      </c>
      <c r="AV11" s="27">
        <f>IxI!AW12</f>
        <v>3.4391431805170201E-2</v>
      </c>
      <c r="AW11" s="27">
        <f>IxI!AX12</f>
        <v>7.2355041741079207E-2</v>
      </c>
      <c r="AX11" s="27">
        <f>IxI!AY12</f>
        <v>1.7953723454830501E-2</v>
      </c>
      <c r="AY11" s="27">
        <f>IxI!AZ12</f>
        <v>7.9026604962236895E-3</v>
      </c>
      <c r="AZ11" s="27">
        <f>IxI!BA12</f>
        <v>1.9403589026741299E-2</v>
      </c>
      <c r="BA11" s="27">
        <f>IxI!BB12</f>
        <v>3.4611670706768503E-5</v>
      </c>
      <c r="BB11" s="27">
        <f>IxI!BC12</f>
        <v>0.10654872707303301</v>
      </c>
      <c r="BC11" s="27">
        <f>IxI!BD12</f>
        <v>6.03925949269273E-2</v>
      </c>
      <c r="BD11" s="27">
        <f>IxI!BE12</f>
        <v>0.11233936849977801</v>
      </c>
      <c r="BE11" s="27">
        <f>IxI!BF12</f>
        <v>3.7805288479277097E-2</v>
      </c>
      <c r="BF11" s="27">
        <f>IxI!BG12</f>
        <v>6.0095675180068503E-2</v>
      </c>
      <c r="BG11" s="27">
        <f>IxI!BH12</f>
        <v>0.168890082895855</v>
      </c>
      <c r="BH11" s="27">
        <f>IxI!BI12</f>
        <v>2.5697560706171799E-2</v>
      </c>
      <c r="BI11" s="27">
        <f>IxI!BJ12</f>
        <v>3.7777911500757599E-2</v>
      </c>
      <c r="BJ11" s="27">
        <f>IxI!BK12</f>
        <v>0.56212406413899996</v>
      </c>
      <c r="BK11" s="27">
        <f>IxI!BL12</f>
        <v>1.05148575592309E-2</v>
      </c>
      <c r="BL11" s="27">
        <f>IxI!BM12</f>
        <v>3.3383722578241598E-2</v>
      </c>
      <c r="BM11" s="27">
        <f>IxI!BN12</f>
        <v>5.3180911871967803E-3</v>
      </c>
      <c r="BN11" s="27">
        <f>IxI!BO12</f>
        <v>0.99428675240304498</v>
      </c>
      <c r="BO11" s="27">
        <f>IxI!BP12</f>
        <v>3.53525337503913</v>
      </c>
      <c r="BP11" s="27">
        <f>IxI!BQ12</f>
        <v>6.8747057673251002E-3</v>
      </c>
      <c r="BQ11" s="27">
        <f>IxI!BR12</f>
        <v>5.3232128743345803E-3</v>
      </c>
      <c r="BR11" s="27">
        <f>IxI!BS12</f>
        <v>3.3897804256416901E-3</v>
      </c>
      <c r="BS11" s="27">
        <f>IxI!BT12</f>
        <v>2.7677551130953701E-2</v>
      </c>
      <c r="BT11" s="27">
        <f>IxI!BU12</f>
        <v>9.6486527078581998E-3</v>
      </c>
      <c r="BU11" s="27">
        <f>IxI!BV12</f>
        <v>5.4485415606906403E-4</v>
      </c>
      <c r="BV11" s="27">
        <f>IxI!BW12</f>
        <v>3.4948598376518397E-2</v>
      </c>
      <c r="BW11" s="27">
        <f>IxI!BX12</f>
        <v>5.6346980002559402E-2</v>
      </c>
      <c r="BX11" s="27">
        <f>IxI!BY12</f>
        <v>5.1316360204655903E-3</v>
      </c>
      <c r="BY11" s="27">
        <f>IxI!BZ12</f>
        <v>7.8190456706054307E-3</v>
      </c>
      <c r="BZ11" s="27">
        <f>IxI!CA12</f>
        <v>0</v>
      </c>
      <c r="CA11" s="27">
        <f>IxI!CB12</f>
        <v>1.7807687869653701E-3</v>
      </c>
      <c r="CB11" s="27">
        <f>IxI!CC12</f>
        <v>3.7882846032878401E-3</v>
      </c>
      <c r="CC11" s="27">
        <f>IxI!CD12</f>
        <v>2.8814087056543E-3</v>
      </c>
      <c r="CD11" s="27">
        <f>IxI!CE12</f>
        <v>7.9066205231179704E-3</v>
      </c>
      <c r="CE11" s="27">
        <f>IxI!CF12</f>
        <v>2.37215320121303E-2</v>
      </c>
      <c r="CF11" s="27">
        <f>IxI!CG12</f>
        <v>1.3435158877408499E-2</v>
      </c>
      <c r="CG11" s="27">
        <f>IxI!CH12</f>
        <v>1.31928696620497E-3</v>
      </c>
      <c r="CH11" s="27">
        <f>IxI!CI12</f>
        <v>1.73849267769846E-3</v>
      </c>
      <c r="CI11" s="27">
        <f>IxI!CJ12</f>
        <v>2.3215076564505302E-3</v>
      </c>
      <c r="CJ11" s="27">
        <f>IxI!CK12</f>
        <v>2.1264260819170801E-2</v>
      </c>
      <c r="CK11" s="27">
        <f>IxI!CL12</f>
        <v>8.6718917161708996E-3</v>
      </c>
      <c r="CL11" s="27">
        <f>IxI!CM12</f>
        <v>1.73822473332313E-2</v>
      </c>
      <c r="CM11" s="27">
        <f>IxI!CN12</f>
        <v>6.2084649818273095E-4</v>
      </c>
      <c r="CN11" s="27">
        <f>IxI!CO12</f>
        <v>8.2694169254675393E-3</v>
      </c>
      <c r="CO11" s="27">
        <f>IxI!CP12</f>
        <v>6.0059986254851197E-3</v>
      </c>
      <c r="CP11" s="27">
        <f>IxI!CQ12</f>
        <v>0.163340671481528</v>
      </c>
      <c r="CQ11" s="27">
        <f>IxI!CR12</f>
        <v>5.4208357330221398E-2</v>
      </c>
      <c r="CR11" s="27">
        <f>IxI!CS12</f>
        <v>0.222147067380981</v>
      </c>
      <c r="CS11" s="27">
        <f>IxI!CT12</f>
        <v>7.4072283995408501E-3</v>
      </c>
      <c r="CT11" s="27">
        <f>IxI!CU12</f>
        <v>5.38331205258172E-2</v>
      </c>
      <c r="CU11" s="27">
        <f>IxI!CV12</f>
        <v>3.6589515906587599E-3</v>
      </c>
      <c r="CV11" s="27">
        <f>IxI!CW12</f>
        <v>6.0034960434195098E-3</v>
      </c>
      <c r="CW11" s="27">
        <f>IxI!CX12</f>
        <v>9.8214732459102096E-3</v>
      </c>
      <c r="CX11" s="27">
        <f>IxI!CY12</f>
        <v>1.4507413307414301E-2</v>
      </c>
      <c r="CY11" s="27">
        <f>IxI!CZ12</f>
        <v>1.9139733857626899E-2</v>
      </c>
      <c r="CZ11" s="27">
        <f>IxI!DA12</f>
        <v>3.1151391654692401E-3</v>
      </c>
      <c r="DA11" s="27">
        <f>IxI!DB12</f>
        <v>6.6416929377216298E-3</v>
      </c>
      <c r="DB11" s="27">
        <f>IxI!DC12</f>
        <v>0</v>
      </c>
      <c r="DC11" s="27">
        <f>SUM(IxI!DE12:DF12)</f>
        <v>3.9330851003258642</v>
      </c>
      <c r="DD11" s="27">
        <v>0</v>
      </c>
      <c r="DE11" s="27">
        <f>SUM(IxI!DH12:DI12)</f>
        <v>0.20157016499139799</v>
      </c>
      <c r="DF11" s="27">
        <f>IxI!DK12</f>
        <v>0.14858946159398001</v>
      </c>
      <c r="DG11" s="27">
        <f>SUM(IxI!DL12:DM12)</f>
        <v>-1.2012735438940201</v>
      </c>
      <c r="DH11" s="27">
        <f>IxI!DG12</f>
        <v>0.37926866958564998</v>
      </c>
      <c r="DI11" s="27">
        <f>IxI!DO12</f>
        <v>59.786953634590098</v>
      </c>
      <c r="DJ11" s="27">
        <f>IxI!DP12</f>
        <v>130.448595869012</v>
      </c>
      <c r="DK11" s="27">
        <v>0</v>
      </c>
      <c r="DL11" s="27">
        <v>0</v>
      </c>
      <c r="DM11" s="27">
        <v>0</v>
      </c>
      <c r="DN11" s="133">
        <f t="shared" si="0"/>
        <v>295.51168110013998</v>
      </c>
      <c r="DO11" s="22"/>
      <c r="DP11" s="126"/>
      <c r="DQ11" s="410">
        <f>Data!R35</f>
        <v>2460.2989959155379</v>
      </c>
      <c r="DR11" s="142">
        <f>Data!S35</f>
        <v>1.1033070902393496E-3</v>
      </c>
      <c r="DS11" s="21"/>
      <c r="DT11" s="137">
        <v>74.717816670000005</v>
      </c>
      <c r="DU11" s="142">
        <f t="shared" si="1"/>
        <v>1.9436841504837782E-3</v>
      </c>
      <c r="DV11" s="21"/>
    </row>
    <row r="12" spans="1:126">
      <c r="A12" s="24" t="str">
        <f>IxI!B13</f>
        <v>6</v>
      </c>
      <c r="B12" s="23" t="str">
        <f>IxI!C13</f>
        <v>Coal &amp; lignite</v>
      </c>
      <c r="C12" s="21">
        <f>IxI!D13</f>
        <v>0.13508650754892301</v>
      </c>
      <c r="D12" s="21">
        <f>IxI!E13</f>
        <v>0</v>
      </c>
      <c r="E12" s="21">
        <f>IxI!F13</f>
        <v>3.8709845405411601E-5</v>
      </c>
      <c r="F12" s="21">
        <f>IxI!G13</f>
        <v>0</v>
      </c>
      <c r="G12" s="21">
        <f>IxI!H13</f>
        <v>0</v>
      </c>
      <c r="H12" s="21">
        <f>IxI!I13</f>
        <v>5.7525797155245897</v>
      </c>
      <c r="I12" s="21">
        <f>IxI!J13</f>
        <v>0</v>
      </c>
      <c r="J12" s="21">
        <f>IxI!K13</f>
        <v>6.8956847501298193E-5</v>
      </c>
      <c r="K12" s="21">
        <f>IxI!L13</f>
        <v>9.0525654897639799E-4</v>
      </c>
      <c r="L12" s="21">
        <f>IxI!M13</f>
        <v>2.0500681104165201E-4</v>
      </c>
      <c r="M12" s="21">
        <f>IxI!N13</f>
        <v>4.1292405762664103E-2</v>
      </c>
      <c r="N12" s="21">
        <f>IxI!O13</f>
        <v>1.4885465821288401E-2</v>
      </c>
      <c r="O12" s="21">
        <f>IxI!P13</f>
        <v>1.5435448489370401E-5</v>
      </c>
      <c r="P12" s="21">
        <f>IxI!Q13</f>
        <v>1.92324802883685E-4</v>
      </c>
      <c r="Q12" s="21">
        <f>IxI!R13</f>
        <v>0.22430851645271199</v>
      </c>
      <c r="R12" s="21">
        <f>IxI!S13</f>
        <v>1.9531424710527202E-2</v>
      </c>
      <c r="S12" s="21">
        <f>IxI!T13</f>
        <v>1.95997517902079E-3</v>
      </c>
      <c r="T12" s="21">
        <f>IxI!U13</f>
        <v>6.4046331905105697E-5</v>
      </c>
      <c r="U12" s="21">
        <f>IxI!V13</f>
        <v>1.3337162537640501E-4</v>
      </c>
      <c r="V12" s="21">
        <f>IxI!W13</f>
        <v>0</v>
      </c>
      <c r="W12" s="21">
        <f>IxI!X13</f>
        <v>1.3249844446252E-4</v>
      </c>
      <c r="X12" s="21">
        <f>IxI!Y13</f>
        <v>2.0345569079467299E-4</v>
      </c>
      <c r="Y12" s="21">
        <f>IxI!Z13</f>
        <v>5.37322283938437E-5</v>
      </c>
      <c r="Z12" s="21">
        <f>IxI!AA13</f>
        <v>3.0146836736642899E-4</v>
      </c>
      <c r="AA12" s="21">
        <f>IxI!AB13</f>
        <v>0.30635865173230098</v>
      </c>
      <c r="AB12" s="21">
        <f>IxI!AC13</f>
        <v>1.8445675410665201E-4</v>
      </c>
      <c r="AC12" s="21">
        <f>IxI!AD13</f>
        <v>1.9279502213688899</v>
      </c>
      <c r="AD12" s="21">
        <f>IxI!AE13</f>
        <v>2.7640011962144901E-5</v>
      </c>
      <c r="AE12" s="21">
        <f>IxI!AF13</f>
        <v>5.3201495082859597E-5</v>
      </c>
      <c r="AF12" s="21">
        <f>IxI!AG13</f>
        <v>6.5489624130553103E-5</v>
      </c>
      <c r="AG12" s="21">
        <f>IxI!AH13</f>
        <v>9.0694520416304006E-2</v>
      </c>
      <c r="AH12" s="21">
        <f>IxI!AI13</f>
        <v>8.4689565010959296E-4</v>
      </c>
      <c r="AI12" s="21">
        <f>IxI!AJ13</f>
        <v>2.2610467278241799E-4</v>
      </c>
      <c r="AJ12" s="21">
        <f>IxI!AK13</f>
        <v>0.624070601951349</v>
      </c>
      <c r="AK12" s="21">
        <f>IxI!AL13</f>
        <v>0.141104134741974</v>
      </c>
      <c r="AL12" s="21">
        <f>IxI!AM13</f>
        <v>4.2490558236827798E-5</v>
      </c>
      <c r="AM12" s="21">
        <f>IxI!AN13</f>
        <v>1.3053362853180199E-3</v>
      </c>
      <c r="AN12" s="21">
        <f>IxI!AO13</f>
        <v>0.38994148665331602</v>
      </c>
      <c r="AO12" s="21">
        <f>IxI!AP13</f>
        <v>1.8734679356905001E-3</v>
      </c>
      <c r="AP12" s="21">
        <f>IxI!AQ13</f>
        <v>1.34607621555462E-2</v>
      </c>
      <c r="AQ12" s="21">
        <f>IxI!AR13</f>
        <v>9.5352731883637095E-4</v>
      </c>
      <c r="AR12" s="21">
        <f>IxI!AS13</f>
        <v>1.5298891039964399E-3</v>
      </c>
      <c r="AS12" s="21">
        <f>IxI!AT13</f>
        <v>4.32451052011683E-3</v>
      </c>
      <c r="AT12" s="21">
        <f>IxI!AU13</f>
        <v>1.69847912667428E-4</v>
      </c>
      <c r="AU12" s="21">
        <f>IxI!AV13</f>
        <v>4.72298385700188E-4</v>
      </c>
      <c r="AV12" s="21">
        <f>IxI!AW13</f>
        <v>1.3056750827438301E-3</v>
      </c>
      <c r="AW12" s="21">
        <f>IxI!AX13</f>
        <v>177.78128519509201</v>
      </c>
      <c r="AX12" s="21">
        <f>IxI!AY13</f>
        <v>3.4153677679321198E-4</v>
      </c>
      <c r="AY12" s="21">
        <f>IxI!AZ13</f>
        <v>4.2997330823556999E-4</v>
      </c>
      <c r="AZ12" s="21">
        <f>IxI!BA13</f>
        <v>3.8268264347617498E-4</v>
      </c>
      <c r="BA12" s="21">
        <f>IxI!BB13</f>
        <v>2.03801128539357E-6</v>
      </c>
      <c r="BB12" s="21">
        <f>IxI!BC13</f>
        <v>4.7905917127216303E-3</v>
      </c>
      <c r="BC12" s="21">
        <f>IxI!BD13</f>
        <v>1.6873863701326801E-3</v>
      </c>
      <c r="BD12" s="21">
        <f>IxI!BE13</f>
        <v>2.9006210844550301E-3</v>
      </c>
      <c r="BE12" s="21">
        <f>IxI!BF13</f>
        <v>3.3978214608419502E-3</v>
      </c>
      <c r="BF12" s="21">
        <f>IxI!BG13</f>
        <v>1.0178072280277801E-2</v>
      </c>
      <c r="BG12" s="21">
        <f>IxI!BH13</f>
        <v>1.26567946821024E-2</v>
      </c>
      <c r="BH12" s="21">
        <f>IxI!BI13</f>
        <v>1.4142101550747601E-3</v>
      </c>
      <c r="BI12" s="21">
        <f>IxI!BJ13</f>
        <v>6.6037135533856097E-3</v>
      </c>
      <c r="BJ12" s="21">
        <f>IxI!BK13</f>
        <v>1.8283856912585999E-3</v>
      </c>
      <c r="BK12" s="21">
        <f>IxI!BL13</f>
        <v>8.6874206388972801E-3</v>
      </c>
      <c r="BL12" s="21">
        <f>IxI!BM13</f>
        <v>1.1558700265077101E-2</v>
      </c>
      <c r="BM12" s="21">
        <f>IxI!BN13</f>
        <v>4.3716918549193198E-3</v>
      </c>
      <c r="BN12" s="21">
        <f>IxI!BO13</f>
        <v>3.6529872726990698E-3</v>
      </c>
      <c r="BO12" s="21">
        <f>IxI!BP13</f>
        <v>5.1718414533561104E-3</v>
      </c>
      <c r="BP12" s="21">
        <f>IxI!BQ13</f>
        <v>1.9457650530041001E-4</v>
      </c>
      <c r="BQ12" s="21">
        <f>IxI!BR13</f>
        <v>4.4739980187985198E-4</v>
      </c>
      <c r="BR12" s="21">
        <f>IxI!BS13</f>
        <v>2.6800295960660098E-4</v>
      </c>
      <c r="BS12" s="21">
        <f>IxI!BT13</f>
        <v>9.5663205156557695E-3</v>
      </c>
      <c r="BT12" s="21">
        <f>IxI!BU13</f>
        <v>1.12271016627452E-2</v>
      </c>
      <c r="BU12" s="21">
        <f>IxI!BV13</f>
        <v>5.8763897202286305E-4</v>
      </c>
      <c r="BV12" s="21">
        <f>IxI!BW13</f>
        <v>2.4978465902368002E-2</v>
      </c>
      <c r="BW12" s="21">
        <f>IxI!BX13</f>
        <v>1.9160919053791099E-2</v>
      </c>
      <c r="BX12" s="21">
        <f>IxI!BY13</f>
        <v>5.1702445247019399E-3</v>
      </c>
      <c r="BY12" s="21">
        <f>IxI!BZ13</f>
        <v>3.4472987555649202E-3</v>
      </c>
      <c r="BZ12" s="21">
        <f>IxI!CA13</f>
        <v>0</v>
      </c>
      <c r="CA12" s="21">
        <f>IxI!CB13</f>
        <v>1.6300902973705499E-3</v>
      </c>
      <c r="CB12" s="21">
        <f>IxI!CC13</f>
        <v>1.5195562462032501E-3</v>
      </c>
      <c r="CC12" s="21">
        <f>IxI!CD13</f>
        <v>1.2661373720601801E-3</v>
      </c>
      <c r="CD12" s="21">
        <f>IxI!CE13</f>
        <v>2.8412001684058499E-3</v>
      </c>
      <c r="CE12" s="21">
        <f>IxI!CF13</f>
        <v>9.1406803160892502E-3</v>
      </c>
      <c r="CF12" s="21">
        <f>IxI!CG13</f>
        <v>8.1716664032735996E-4</v>
      </c>
      <c r="CG12" s="21">
        <f>IxI!CH13</f>
        <v>3.1803808052813801E-4</v>
      </c>
      <c r="CH12" s="21">
        <f>IxI!CI13</f>
        <v>5.3835102370017296E-4</v>
      </c>
      <c r="CI12" s="21">
        <f>IxI!CJ13</f>
        <v>1.7745801834631101E-4</v>
      </c>
      <c r="CJ12" s="21">
        <f>IxI!CK13</f>
        <v>1.3915608299970199E-3</v>
      </c>
      <c r="CK12" s="21">
        <f>IxI!CL13</f>
        <v>2.9173006675168901E-3</v>
      </c>
      <c r="CL12" s="21">
        <f>IxI!CM13</f>
        <v>3.5787512248207799E-3</v>
      </c>
      <c r="CM12" s="21">
        <f>IxI!CN13</f>
        <v>1.5079653666689999E-4</v>
      </c>
      <c r="CN12" s="21">
        <f>IxI!CO13</f>
        <v>1.28504804743815E-3</v>
      </c>
      <c r="CO12" s="21">
        <f>IxI!CP13</f>
        <v>1.9439187263603E-3</v>
      </c>
      <c r="CP12" s="21">
        <f>IxI!CQ13</f>
        <v>1.9899622973185298E-2</v>
      </c>
      <c r="CQ12" s="21">
        <f>IxI!CR13</f>
        <v>6.8868852068398198E-2</v>
      </c>
      <c r="CR12" s="21">
        <f>IxI!CS13</f>
        <v>6.5643141667469903E-3</v>
      </c>
      <c r="CS12" s="21">
        <f>IxI!CT13</f>
        <v>1.59631085964768E-3</v>
      </c>
      <c r="CT12" s="21">
        <f>IxI!CU13</f>
        <v>1.34782894492879E-4</v>
      </c>
      <c r="CU12" s="21">
        <f>IxI!CV13</f>
        <v>4.2411714883291198E-4</v>
      </c>
      <c r="CV12" s="21">
        <f>IxI!CW13</f>
        <v>5.1195079881143199E-4</v>
      </c>
      <c r="CW12" s="21">
        <f>IxI!CX13</f>
        <v>4.6367692160725302E-4</v>
      </c>
      <c r="CX12" s="21">
        <f>IxI!CY13</f>
        <v>1.11268622244345E-3</v>
      </c>
      <c r="CY12" s="21">
        <f>IxI!CZ13</f>
        <v>8.9405910181452599E-4</v>
      </c>
      <c r="CZ12" s="21">
        <f>IxI!DA13</f>
        <v>6.4831216969474703E-4</v>
      </c>
      <c r="DA12" s="21">
        <f>IxI!DB13</f>
        <v>1.7583152718153301E-3</v>
      </c>
      <c r="DB12" s="21">
        <f>IxI!DC13</f>
        <v>0</v>
      </c>
      <c r="DC12" s="21">
        <f>SUM(IxI!DE13:DF13)</f>
        <v>3.7749724874560302</v>
      </c>
      <c r="DD12" s="21">
        <v>0</v>
      </c>
      <c r="DE12" s="21">
        <f>SUM(IxI!DH13:DI13)</f>
        <v>0</v>
      </c>
      <c r="DF12" s="21">
        <f>IxI!DK13</f>
        <v>0.171465605774313</v>
      </c>
      <c r="DG12" s="21">
        <f>SUM(IxI!DL13:DM13)</f>
        <v>1.9898975453276999</v>
      </c>
      <c r="DH12" s="21">
        <f>IxI!DG13</f>
        <v>0.17666868784350301</v>
      </c>
      <c r="DI12" s="21">
        <f>IxI!DO13</f>
        <v>40.042009920902998</v>
      </c>
      <c r="DJ12" s="21">
        <f>IxI!DP13</f>
        <v>0.15312125238182001</v>
      </c>
      <c r="DK12" s="21">
        <v>0</v>
      </c>
      <c r="DL12" s="21">
        <v>0</v>
      </c>
      <c r="DM12" s="21">
        <v>0</v>
      </c>
      <c r="DN12" s="132">
        <f t="shared" si="0"/>
        <v>234.07583767176379</v>
      </c>
      <c r="DO12" s="22"/>
      <c r="DP12" s="126"/>
      <c r="DQ12" s="409">
        <f>Data!R36</f>
        <v>1381.9772955601736</v>
      </c>
      <c r="DR12" s="141">
        <f>Data!S36</f>
        <v>6.1973985733955299E-4</v>
      </c>
      <c r="DS12" s="21"/>
      <c r="DT12" s="136">
        <v>30.18903023</v>
      </c>
      <c r="DU12" s="141">
        <f t="shared" si="1"/>
        <v>7.8532727790594635E-4</v>
      </c>
      <c r="DV12" s="21"/>
    </row>
    <row r="13" spans="1:126">
      <c r="A13" s="24" t="str">
        <f>IxI!B14</f>
        <v>7</v>
      </c>
      <c r="B13" s="23" t="str">
        <f>IxI!C14</f>
        <v>Oil &amp; gas extraction, metal ores</v>
      </c>
      <c r="C13" s="21">
        <f>IxI!D14</f>
        <v>0</v>
      </c>
      <c r="D13" s="21">
        <f>IxI!E14</f>
        <v>0</v>
      </c>
      <c r="E13" s="21">
        <f>IxI!F14</f>
        <v>0</v>
      </c>
      <c r="F13" s="21">
        <f>IxI!G14</f>
        <v>0</v>
      </c>
      <c r="G13" s="21">
        <f>IxI!H14</f>
        <v>0</v>
      </c>
      <c r="H13" s="21">
        <f>IxI!I14</f>
        <v>0</v>
      </c>
      <c r="I13" s="21">
        <f>IxI!J14</f>
        <v>0</v>
      </c>
      <c r="J13" s="21">
        <f>IxI!K14</f>
        <v>0</v>
      </c>
      <c r="K13" s="21">
        <f>IxI!L14</f>
        <v>0</v>
      </c>
      <c r="L13" s="21">
        <f>IxI!M14</f>
        <v>0</v>
      </c>
      <c r="M13" s="21">
        <f>IxI!N14</f>
        <v>0</v>
      </c>
      <c r="N13" s="21">
        <f>IxI!O14</f>
        <v>0</v>
      </c>
      <c r="O13" s="21">
        <f>IxI!P14</f>
        <v>0</v>
      </c>
      <c r="P13" s="21">
        <f>IxI!Q14</f>
        <v>0</v>
      </c>
      <c r="Q13" s="21">
        <f>IxI!R14</f>
        <v>0</v>
      </c>
      <c r="R13" s="21">
        <f>IxI!S14</f>
        <v>0</v>
      </c>
      <c r="S13" s="21">
        <f>IxI!T14</f>
        <v>0</v>
      </c>
      <c r="T13" s="21">
        <f>IxI!U14</f>
        <v>0</v>
      </c>
      <c r="U13" s="21">
        <f>IxI!V14</f>
        <v>0</v>
      </c>
      <c r="V13" s="21">
        <f>IxI!W14</f>
        <v>0</v>
      </c>
      <c r="W13" s="21">
        <f>IxI!X14</f>
        <v>0</v>
      </c>
      <c r="X13" s="21">
        <f>IxI!Y14</f>
        <v>0</v>
      </c>
      <c r="Y13" s="21">
        <f>IxI!Z14</f>
        <v>0</v>
      </c>
      <c r="Z13" s="21">
        <f>IxI!AA14</f>
        <v>0</v>
      </c>
      <c r="AA13" s="21">
        <f>IxI!AB14</f>
        <v>0</v>
      </c>
      <c r="AB13" s="21">
        <f>IxI!AC14</f>
        <v>0</v>
      </c>
      <c r="AC13" s="21">
        <f>IxI!AD14</f>
        <v>0</v>
      </c>
      <c r="AD13" s="21">
        <f>IxI!AE14</f>
        <v>0</v>
      </c>
      <c r="AE13" s="21">
        <f>IxI!AF14</f>
        <v>0</v>
      </c>
      <c r="AF13" s="21">
        <f>IxI!AG14</f>
        <v>0</v>
      </c>
      <c r="AG13" s="21">
        <f>IxI!AH14</f>
        <v>0</v>
      </c>
      <c r="AH13" s="21">
        <f>IxI!AI14</f>
        <v>0</v>
      </c>
      <c r="AI13" s="21">
        <f>IxI!AJ14</f>
        <v>0</v>
      </c>
      <c r="AJ13" s="21">
        <f>IxI!AK14</f>
        <v>0</v>
      </c>
      <c r="AK13" s="21">
        <f>IxI!AL14</f>
        <v>0</v>
      </c>
      <c r="AL13" s="21">
        <f>IxI!AM14</f>
        <v>0</v>
      </c>
      <c r="AM13" s="21">
        <f>IxI!AN14</f>
        <v>0</v>
      </c>
      <c r="AN13" s="21">
        <f>IxI!AO14</f>
        <v>0</v>
      </c>
      <c r="AO13" s="21">
        <f>IxI!AP14</f>
        <v>0</v>
      </c>
      <c r="AP13" s="21">
        <f>IxI!AQ14</f>
        <v>0</v>
      </c>
      <c r="AQ13" s="21">
        <f>IxI!AR14</f>
        <v>0</v>
      </c>
      <c r="AR13" s="21">
        <f>IxI!AS14</f>
        <v>0</v>
      </c>
      <c r="AS13" s="21">
        <f>IxI!AT14</f>
        <v>0</v>
      </c>
      <c r="AT13" s="21">
        <f>IxI!AU14</f>
        <v>0</v>
      </c>
      <c r="AU13" s="21">
        <f>IxI!AV14</f>
        <v>0</v>
      </c>
      <c r="AV13" s="21">
        <f>IxI!AW14</f>
        <v>0</v>
      </c>
      <c r="AW13" s="21">
        <f>IxI!AX14</f>
        <v>0</v>
      </c>
      <c r="AX13" s="21">
        <f>IxI!AY14</f>
        <v>0</v>
      </c>
      <c r="AY13" s="21">
        <f>IxI!AZ14</f>
        <v>0</v>
      </c>
      <c r="AZ13" s="21">
        <f>IxI!BA14</f>
        <v>0</v>
      </c>
      <c r="BA13" s="21">
        <f>IxI!BB14</f>
        <v>0</v>
      </c>
      <c r="BB13" s="21">
        <f>IxI!BC14</f>
        <v>0</v>
      </c>
      <c r="BC13" s="21">
        <f>IxI!BD14</f>
        <v>0</v>
      </c>
      <c r="BD13" s="21">
        <f>IxI!BE14</f>
        <v>0</v>
      </c>
      <c r="BE13" s="21">
        <f>IxI!BF14</f>
        <v>0</v>
      </c>
      <c r="BF13" s="21">
        <f>IxI!BG14</f>
        <v>0</v>
      </c>
      <c r="BG13" s="21">
        <f>IxI!BH14</f>
        <v>0</v>
      </c>
      <c r="BH13" s="21">
        <f>IxI!BI14</f>
        <v>0</v>
      </c>
      <c r="BI13" s="21">
        <f>IxI!BJ14</f>
        <v>0</v>
      </c>
      <c r="BJ13" s="21">
        <f>IxI!BK14</f>
        <v>0</v>
      </c>
      <c r="BK13" s="21">
        <f>IxI!BL14</f>
        <v>0</v>
      </c>
      <c r="BL13" s="21">
        <f>IxI!BM14</f>
        <v>0</v>
      </c>
      <c r="BM13" s="21">
        <f>IxI!BN14</f>
        <v>0</v>
      </c>
      <c r="BN13" s="21">
        <f>IxI!BO14</f>
        <v>0</v>
      </c>
      <c r="BO13" s="21">
        <f>IxI!BP14</f>
        <v>0</v>
      </c>
      <c r="BP13" s="21">
        <f>IxI!BQ14</f>
        <v>0</v>
      </c>
      <c r="BQ13" s="21">
        <f>IxI!BR14</f>
        <v>0</v>
      </c>
      <c r="BR13" s="21">
        <f>IxI!BS14</f>
        <v>0</v>
      </c>
      <c r="BS13" s="21">
        <f>IxI!BT14</f>
        <v>0</v>
      </c>
      <c r="BT13" s="21">
        <f>IxI!BU14</f>
        <v>0</v>
      </c>
      <c r="BU13" s="21">
        <f>IxI!BV14</f>
        <v>0</v>
      </c>
      <c r="BV13" s="21">
        <f>IxI!BW14</f>
        <v>0</v>
      </c>
      <c r="BW13" s="21">
        <f>IxI!BX14</f>
        <v>0</v>
      </c>
      <c r="BX13" s="21">
        <f>IxI!BY14</f>
        <v>0</v>
      </c>
      <c r="BY13" s="21">
        <f>IxI!BZ14</f>
        <v>0</v>
      </c>
      <c r="BZ13" s="21">
        <f>IxI!CA14</f>
        <v>0</v>
      </c>
      <c r="CA13" s="21">
        <f>IxI!CB14</f>
        <v>0</v>
      </c>
      <c r="CB13" s="21">
        <f>IxI!CC14</f>
        <v>0</v>
      </c>
      <c r="CC13" s="21">
        <f>IxI!CD14</f>
        <v>0</v>
      </c>
      <c r="CD13" s="21">
        <f>IxI!CE14</f>
        <v>0</v>
      </c>
      <c r="CE13" s="21">
        <f>IxI!CF14</f>
        <v>0</v>
      </c>
      <c r="CF13" s="21">
        <f>IxI!CG14</f>
        <v>0</v>
      </c>
      <c r="CG13" s="21">
        <f>IxI!CH14</f>
        <v>0</v>
      </c>
      <c r="CH13" s="21">
        <f>IxI!CI14</f>
        <v>0</v>
      </c>
      <c r="CI13" s="21">
        <f>IxI!CJ14</f>
        <v>0</v>
      </c>
      <c r="CJ13" s="21">
        <f>IxI!CK14</f>
        <v>0</v>
      </c>
      <c r="CK13" s="21">
        <f>IxI!CL14</f>
        <v>0</v>
      </c>
      <c r="CL13" s="21">
        <f>IxI!CM14</f>
        <v>0</v>
      </c>
      <c r="CM13" s="21">
        <f>IxI!CN14</f>
        <v>0</v>
      </c>
      <c r="CN13" s="21">
        <f>IxI!CO14</f>
        <v>0</v>
      </c>
      <c r="CO13" s="21">
        <f>IxI!CP14</f>
        <v>0</v>
      </c>
      <c r="CP13" s="21">
        <f>IxI!CQ14</f>
        <v>0</v>
      </c>
      <c r="CQ13" s="21">
        <f>IxI!CR14</f>
        <v>0</v>
      </c>
      <c r="CR13" s="21">
        <f>IxI!CS14</f>
        <v>0</v>
      </c>
      <c r="CS13" s="21">
        <f>IxI!CT14</f>
        <v>0</v>
      </c>
      <c r="CT13" s="21">
        <f>IxI!CU14</f>
        <v>0</v>
      </c>
      <c r="CU13" s="21">
        <f>IxI!CV14</f>
        <v>0</v>
      </c>
      <c r="CV13" s="21">
        <f>IxI!CW14</f>
        <v>0</v>
      </c>
      <c r="CW13" s="21">
        <f>IxI!CX14</f>
        <v>0</v>
      </c>
      <c r="CX13" s="21">
        <f>IxI!CY14</f>
        <v>0</v>
      </c>
      <c r="CY13" s="21">
        <f>IxI!CZ14</f>
        <v>0</v>
      </c>
      <c r="CZ13" s="21">
        <f>IxI!DA14</f>
        <v>0</v>
      </c>
      <c r="DA13" s="21">
        <f>IxI!DB14</f>
        <v>0</v>
      </c>
      <c r="DB13" s="21">
        <f>IxI!DC14</f>
        <v>0</v>
      </c>
      <c r="DC13" s="21">
        <f>SUM(IxI!DE14:DF14)</f>
        <v>0</v>
      </c>
      <c r="DD13" s="21">
        <v>0</v>
      </c>
      <c r="DE13" s="21">
        <f>SUM(IxI!DH14:DI14)</f>
        <v>0</v>
      </c>
      <c r="DF13" s="21">
        <f>IxI!DK14</f>
        <v>0</v>
      </c>
      <c r="DG13" s="21">
        <f>SUM(IxI!DL14:DM14)</f>
        <v>0</v>
      </c>
      <c r="DH13" s="21">
        <f>IxI!DG14</f>
        <v>0</v>
      </c>
      <c r="DI13" s="21">
        <f>IxI!DO14</f>
        <v>0</v>
      </c>
      <c r="DJ13" s="21">
        <f>IxI!DP14</f>
        <v>0</v>
      </c>
      <c r="DK13" s="21">
        <v>0</v>
      </c>
      <c r="DL13" s="21">
        <v>0</v>
      </c>
      <c r="DM13" s="21">
        <v>0</v>
      </c>
      <c r="DN13" s="132">
        <f t="shared" si="0"/>
        <v>0</v>
      </c>
      <c r="DO13" s="22"/>
      <c r="DP13" s="126"/>
      <c r="DQ13" s="409">
        <f>Data!R37</f>
        <v>0</v>
      </c>
      <c r="DR13" s="141">
        <f>Data!S37</f>
        <v>0</v>
      </c>
      <c r="DS13" s="21"/>
      <c r="DT13" s="136">
        <v>0</v>
      </c>
      <c r="DU13" s="141">
        <f t="shared" si="1"/>
        <v>0</v>
      </c>
      <c r="DV13" s="21"/>
    </row>
    <row r="14" spans="1:126">
      <c r="A14" s="24" t="str">
        <f>IxI!B15</f>
        <v>8</v>
      </c>
      <c r="B14" s="23" t="str">
        <f>IxI!C15</f>
        <v>Other mining</v>
      </c>
      <c r="C14" s="21">
        <f>IxI!D15</f>
        <v>0.25954300926084301</v>
      </c>
      <c r="D14" s="21">
        <f>IxI!E15</f>
        <v>1.2566216568579099E-3</v>
      </c>
      <c r="E14" s="21">
        <f>IxI!F15</f>
        <v>1.0657075638080501E-3</v>
      </c>
      <c r="F14" s="21">
        <f>IxI!G15</f>
        <v>1.1457754370505601E-2</v>
      </c>
      <c r="G14" s="21">
        <f>IxI!H15</f>
        <v>4.7677470339760599E-3</v>
      </c>
      <c r="H14" s="21">
        <f>IxI!I15</f>
        <v>4.0836528840964101E-2</v>
      </c>
      <c r="I14" s="21">
        <f>IxI!J15</f>
        <v>0</v>
      </c>
      <c r="J14" s="21">
        <f>IxI!K15</f>
        <v>1.1190146085127499</v>
      </c>
      <c r="K14" s="21">
        <f>IxI!L15</f>
        <v>0.351431190886558</v>
      </c>
      <c r="L14" s="21">
        <f>IxI!M15</f>
        <v>0.12948314451384799</v>
      </c>
      <c r="M14" s="21">
        <f>IxI!N15</f>
        <v>0.306177423892039</v>
      </c>
      <c r="N14" s="21">
        <f>IxI!O15</f>
        <v>8.5140390597254496E-3</v>
      </c>
      <c r="O14" s="21">
        <f>IxI!P15</f>
        <v>1.3119551406076299E-2</v>
      </c>
      <c r="P14" s="21">
        <f>IxI!Q15</f>
        <v>0.44971100846333101</v>
      </c>
      <c r="Q14" s="21">
        <f>IxI!R15</f>
        <v>0.35415479747891998</v>
      </c>
      <c r="R14" s="21">
        <f>IxI!S15</f>
        <v>3.4683761496257397E-2</v>
      </c>
      <c r="S14" s="21">
        <f>IxI!T15</f>
        <v>2.39102307875245</v>
      </c>
      <c r="T14" s="21">
        <f>IxI!U15</f>
        <v>0.164341157717068</v>
      </c>
      <c r="U14" s="21">
        <f>IxI!V15</f>
        <v>0.35359841597268299</v>
      </c>
      <c r="V14" s="21">
        <f>IxI!W15</f>
        <v>0</v>
      </c>
      <c r="W14" s="21">
        <f>IxI!X15</f>
        <v>3.5724264953456001E-3</v>
      </c>
      <c r="X14" s="21">
        <f>IxI!Y15</f>
        <v>2.9573360896293002E-3</v>
      </c>
      <c r="Y14" s="21">
        <f>IxI!Z15</f>
        <v>4.0211644072885402E-4</v>
      </c>
      <c r="Z14" s="21">
        <f>IxI!AA15</f>
        <v>0.26842029060442801</v>
      </c>
      <c r="AA14" s="21">
        <f>IxI!AB15</f>
        <v>1.5964123575912801</v>
      </c>
      <c r="AB14" s="21">
        <f>IxI!AC15</f>
        <v>4.3847151040881001E-3</v>
      </c>
      <c r="AC14" s="21">
        <f>IxI!AD15</f>
        <v>0.652711889328637</v>
      </c>
      <c r="AD14" s="21">
        <f>IxI!AE15</f>
        <v>0.110261522910271</v>
      </c>
      <c r="AE14" s="21">
        <f>IxI!AF15</f>
        <v>4.56656003157049E-3</v>
      </c>
      <c r="AF14" s="21">
        <f>IxI!AG15</f>
        <v>0.84731606716026397</v>
      </c>
      <c r="AG14" s="21">
        <f>IxI!AH15</f>
        <v>1.9159370538468501</v>
      </c>
      <c r="AH14" s="21">
        <f>IxI!AI15</f>
        <v>3.3875486947266699E-2</v>
      </c>
      <c r="AI14" s="21">
        <f>IxI!AJ15</f>
        <v>0.83083774001246502</v>
      </c>
      <c r="AJ14" s="21">
        <f>IxI!AK15</f>
        <v>39.195288443864101</v>
      </c>
      <c r="AK14" s="21">
        <f>IxI!AL15</f>
        <v>20.0008204172223</v>
      </c>
      <c r="AL14" s="21">
        <f>IxI!AM15</f>
        <v>6.6540229655149302E-2</v>
      </c>
      <c r="AM14" s="21">
        <f>IxI!AN15</f>
        <v>0.404909958158024</v>
      </c>
      <c r="AN14" s="21">
        <f>IxI!AO15</f>
        <v>0.23891720580202899</v>
      </c>
      <c r="AO14" s="21">
        <f>IxI!AP15</f>
        <v>5.21654547227983E-2</v>
      </c>
      <c r="AP14" s="21">
        <f>IxI!AQ15</f>
        <v>0.126406976552459</v>
      </c>
      <c r="AQ14" s="21">
        <f>IxI!AR15</f>
        <v>2.6917127630089199E-2</v>
      </c>
      <c r="AR14" s="21">
        <f>IxI!AS15</f>
        <v>6.5416632111462397E-2</v>
      </c>
      <c r="AS14" s="21">
        <f>IxI!AT15</f>
        <v>6.6282049741278604E-2</v>
      </c>
      <c r="AT14" s="21">
        <f>IxI!AU15</f>
        <v>4.8531487810506797E-3</v>
      </c>
      <c r="AU14" s="21">
        <f>IxI!AV15</f>
        <v>10.8161071204847</v>
      </c>
      <c r="AV14" s="21">
        <f>IxI!AW15</f>
        <v>3.8463445394249299E-2</v>
      </c>
      <c r="AW14" s="21">
        <f>IxI!AX15</f>
        <v>7.7234168308241105E-2</v>
      </c>
      <c r="AX14" s="21">
        <f>IxI!AY15</f>
        <v>5.2275365264655002E-3</v>
      </c>
      <c r="AY14" s="21">
        <f>IxI!AZ15</f>
        <v>0.23566855730851799</v>
      </c>
      <c r="AZ14" s="21">
        <f>IxI!BA15</f>
        <v>0.11558678559378301</v>
      </c>
      <c r="BA14" s="21">
        <f>IxI!BB15</f>
        <v>3.5989873648250198E-4</v>
      </c>
      <c r="BB14" s="21">
        <f>IxI!BC15</f>
        <v>55.228298763171601</v>
      </c>
      <c r="BC14" s="21">
        <f>IxI!BD15</f>
        <v>27.3228451684021</v>
      </c>
      <c r="BD14" s="21">
        <f>IxI!BE15</f>
        <v>59.149780877441003</v>
      </c>
      <c r="BE14" s="21">
        <f>IxI!BF15</f>
        <v>0.26811750798987299</v>
      </c>
      <c r="BF14" s="21">
        <f>IxI!BG15</f>
        <v>4.3462621518114597</v>
      </c>
      <c r="BG14" s="21">
        <f>IxI!BH15</f>
        <v>1.6051877226140401</v>
      </c>
      <c r="BH14" s="21">
        <f>IxI!BI15</f>
        <v>0.450385138254286</v>
      </c>
      <c r="BI14" s="21">
        <f>IxI!BJ15</f>
        <v>0.14349252585998801</v>
      </c>
      <c r="BJ14" s="21">
        <f>IxI!BK15</f>
        <v>1.02729216473019E-2</v>
      </c>
      <c r="BK14" s="21">
        <f>IxI!BL15</f>
        <v>3.4903734066758403E-2</v>
      </c>
      <c r="BL14" s="21">
        <f>IxI!BM15</f>
        <v>1.54619537708648</v>
      </c>
      <c r="BM14" s="21">
        <f>IxI!BN15</f>
        <v>1.93960506736695E-2</v>
      </c>
      <c r="BN14" s="21">
        <f>IxI!BO15</f>
        <v>0.35292250262882702</v>
      </c>
      <c r="BO14" s="21">
        <f>IxI!BP15</f>
        <v>1.0956851840809401</v>
      </c>
      <c r="BP14" s="21">
        <f>IxI!BQ15</f>
        <v>3.78813686947788E-3</v>
      </c>
      <c r="BQ14" s="21">
        <f>IxI!BR15</f>
        <v>4.1674272117474702E-2</v>
      </c>
      <c r="BR14" s="21">
        <f>IxI!BS15</f>
        <v>1.40992187882322E-2</v>
      </c>
      <c r="BS14" s="21">
        <f>IxI!BT15</f>
        <v>4.1493521521092397E-2</v>
      </c>
      <c r="BT14" s="21">
        <f>IxI!BU15</f>
        <v>7.1212033915784206E-2</v>
      </c>
      <c r="BU14" s="21">
        <f>IxI!BV15</f>
        <v>4.9232588883155503E-3</v>
      </c>
      <c r="BV14" s="21">
        <f>IxI!BW15</f>
        <v>0.19556602868449099</v>
      </c>
      <c r="BW14" s="21">
        <f>IxI!BX15</f>
        <v>0.14858344701340501</v>
      </c>
      <c r="BX14" s="21">
        <f>IxI!BY15</f>
        <v>1.99945255545722E-2</v>
      </c>
      <c r="BY14" s="21">
        <f>IxI!BZ15</f>
        <v>2.9422877232870001E-2</v>
      </c>
      <c r="BZ14" s="21">
        <f>IxI!CA15</f>
        <v>0</v>
      </c>
      <c r="CA14" s="21">
        <f>IxI!CB15</f>
        <v>1.2576479255824599E-2</v>
      </c>
      <c r="CB14" s="21">
        <f>IxI!CC15</f>
        <v>2.75052113070644E-2</v>
      </c>
      <c r="CC14" s="21">
        <f>IxI!CD15</f>
        <v>1.6601390509036602E-2</v>
      </c>
      <c r="CD14" s="21">
        <f>IxI!CE15</f>
        <v>6.9538352283802299E-2</v>
      </c>
      <c r="CE14" s="21">
        <f>IxI!CF15</f>
        <v>0.19864397114872701</v>
      </c>
      <c r="CF14" s="21">
        <f>IxI!CG15</f>
        <v>3.8360553982854602E-2</v>
      </c>
      <c r="CG14" s="21">
        <f>IxI!CH15</f>
        <v>3.2343655403169599E-3</v>
      </c>
      <c r="CH14" s="21">
        <f>IxI!CI15</f>
        <v>6.7306591204880195E-2</v>
      </c>
      <c r="CI14" s="21">
        <f>IxI!CJ15</f>
        <v>6.8529367275537304E-3</v>
      </c>
      <c r="CJ14" s="21">
        <f>IxI!CK15</f>
        <v>8.0425198053131697E-2</v>
      </c>
      <c r="CK14" s="21">
        <f>IxI!CL15</f>
        <v>8.4596112569489804E-2</v>
      </c>
      <c r="CL14" s="21">
        <f>IxI!CM15</f>
        <v>2.0516434237574899</v>
      </c>
      <c r="CM14" s="21">
        <f>IxI!CN15</f>
        <v>1.7927335988911601E-2</v>
      </c>
      <c r="CN14" s="21">
        <f>IxI!CO15</f>
        <v>0.87057160260670996</v>
      </c>
      <c r="CO14" s="21">
        <f>IxI!CP15</f>
        <v>6.8149343177143107E-2</v>
      </c>
      <c r="CP14" s="21">
        <f>IxI!CQ15</f>
        <v>0.57766981127238703</v>
      </c>
      <c r="CQ14" s="21">
        <f>IxI!CR15</f>
        <v>0.363816555395511</v>
      </c>
      <c r="CR14" s="21">
        <f>IxI!CS15</f>
        <v>0.28767723038099802</v>
      </c>
      <c r="CS14" s="21">
        <f>IxI!CT15</f>
        <v>4.9268598988841401E-2</v>
      </c>
      <c r="CT14" s="21">
        <f>IxI!CU15</f>
        <v>1.16948414421774E-2</v>
      </c>
      <c r="CU14" s="21">
        <f>IxI!CV15</f>
        <v>4.5653885741635702E-2</v>
      </c>
      <c r="CV14" s="21">
        <f>IxI!CW15</f>
        <v>1.6140210752007299E-2</v>
      </c>
      <c r="CW14" s="21">
        <f>IxI!CX15</f>
        <v>4.4492693832855298E-2</v>
      </c>
      <c r="CX14" s="21">
        <f>IxI!CY15</f>
        <v>0.108597707532535</v>
      </c>
      <c r="CY14" s="21">
        <f>IxI!CZ15</f>
        <v>0.55608191086841896</v>
      </c>
      <c r="CZ14" s="21">
        <f>IxI!DA15</f>
        <v>1.35989418519816E-2</v>
      </c>
      <c r="DA14" s="21">
        <f>IxI!DB15</f>
        <v>0.15135536190913401</v>
      </c>
      <c r="DB14" s="21">
        <f>IxI!DC15</f>
        <v>0</v>
      </c>
      <c r="DC14" s="21">
        <f>SUM(IxI!DE15:DF15)</f>
        <v>6.5157391051228251</v>
      </c>
      <c r="DD14" s="21">
        <v>0</v>
      </c>
      <c r="DE14" s="21">
        <f>SUM(IxI!DH15:DI15)</f>
        <v>0</v>
      </c>
      <c r="DF14" s="21">
        <f>IxI!DK15</f>
        <v>0.34045571188736001</v>
      </c>
      <c r="DG14" s="21">
        <f>SUM(IxI!DL15:DM15)</f>
        <v>-11.4563134272328</v>
      </c>
      <c r="DH14" s="21">
        <f>IxI!DG15</f>
        <v>0.20956151774041401</v>
      </c>
      <c r="DI14" s="21">
        <f>IxI!DO15</f>
        <v>52.8821720754271</v>
      </c>
      <c r="DJ14" s="21">
        <f>IxI!DP15</f>
        <v>68.664884322040706</v>
      </c>
      <c r="DK14" s="21">
        <v>0</v>
      </c>
      <c r="DL14" s="21">
        <v>0</v>
      </c>
      <c r="DM14" s="21">
        <v>0</v>
      </c>
      <c r="DN14" s="132">
        <f t="shared" si="0"/>
        <v>358.94398313541558</v>
      </c>
      <c r="DO14" s="22"/>
      <c r="DP14" s="126"/>
      <c r="DQ14" s="409">
        <f>Data!R38</f>
        <v>2864.7130213732066</v>
      </c>
      <c r="DR14" s="141">
        <f>Data!S38</f>
        <v>1.2846642595998334E-3</v>
      </c>
      <c r="DS14" s="21"/>
      <c r="DT14" s="136">
        <v>37.480015770000001</v>
      </c>
      <c r="DU14" s="141">
        <f t="shared" si="1"/>
        <v>9.7499252331982058E-4</v>
      </c>
      <c r="DV14" s="21"/>
    </row>
    <row r="15" spans="1:126">
      <c r="A15" s="30" t="str">
        <f>IxI!B16</f>
        <v>9</v>
      </c>
      <c r="B15" s="29" t="str">
        <f>IxI!C16</f>
        <v>Mining Support</v>
      </c>
      <c r="C15" s="27">
        <f>IxI!D16</f>
        <v>2.5307513700443298</v>
      </c>
      <c r="D15" s="27">
        <f>IxI!E16</f>
        <v>0.23078627764948301</v>
      </c>
      <c r="E15" s="27">
        <f>IxI!F16</f>
        <v>0.14915798634406999</v>
      </c>
      <c r="F15" s="27">
        <f>IxI!G16</f>
        <v>5.7843275872308898E-2</v>
      </c>
      <c r="G15" s="27">
        <f>IxI!H16</f>
        <v>0.34415002600060401</v>
      </c>
      <c r="H15" s="27">
        <f>IxI!I16</f>
        <v>0.34926680150175798</v>
      </c>
      <c r="I15" s="27">
        <f>IxI!J16</f>
        <v>0</v>
      </c>
      <c r="J15" s="27">
        <f>IxI!K16</f>
        <v>1.2776546666355999</v>
      </c>
      <c r="K15" s="27">
        <f>IxI!L16</f>
        <v>228.77222505715901</v>
      </c>
      <c r="L15" s="27">
        <f>IxI!M16</f>
        <v>1.1533769449028299</v>
      </c>
      <c r="M15" s="27">
        <f>IxI!N16</f>
        <v>1.4004436925997801</v>
      </c>
      <c r="N15" s="27">
        <f>IxI!O16</f>
        <v>0.55470321491956098</v>
      </c>
      <c r="O15" s="27">
        <f>IxI!P16</f>
        <v>7.8531673313853398E-2</v>
      </c>
      <c r="P15" s="27">
        <f>IxI!Q16</f>
        <v>1.1117962363459899</v>
      </c>
      <c r="Q15" s="27">
        <f>IxI!R16</f>
        <v>0.33082521547322302</v>
      </c>
      <c r="R15" s="27">
        <f>IxI!S16</f>
        <v>0.24842673372676499</v>
      </c>
      <c r="S15" s="27">
        <f>IxI!T16</f>
        <v>2.0235053559219001</v>
      </c>
      <c r="T15" s="27">
        <f>IxI!U16</f>
        <v>8.9482014353838901E-2</v>
      </c>
      <c r="U15" s="27">
        <f>IxI!V16</f>
        <v>0.31311096362493601</v>
      </c>
      <c r="V15" s="27">
        <f>IxI!W16</f>
        <v>0</v>
      </c>
      <c r="W15" s="27">
        <f>IxI!X16</f>
        <v>0.48325849407815802</v>
      </c>
      <c r="X15" s="27">
        <f>IxI!Y16</f>
        <v>0.45817040707025403</v>
      </c>
      <c r="Y15" s="27">
        <f>IxI!Z16</f>
        <v>5.1621496526044697E-2</v>
      </c>
      <c r="Z15" s="27">
        <f>IxI!AA16</f>
        <v>1.10366074336816</v>
      </c>
      <c r="AA15" s="27">
        <f>IxI!AB16</f>
        <v>1.2580229645129399</v>
      </c>
      <c r="AB15" s="27">
        <f>IxI!AC16</f>
        <v>0.399508388235229</v>
      </c>
      <c r="AC15" s="27">
        <f>IxI!AD16</f>
        <v>237.90461858587199</v>
      </c>
      <c r="AD15" s="27">
        <f>IxI!AE16</f>
        <v>7.4134875048554705E-2</v>
      </c>
      <c r="AE15" s="27">
        <f>IxI!AF16</f>
        <v>8.2522467220944806E-2</v>
      </c>
      <c r="AF15" s="27">
        <f>IxI!AG16</f>
        <v>0.22219231930507599</v>
      </c>
      <c r="AG15" s="27">
        <f>IxI!AH16</f>
        <v>0.13939371671079301</v>
      </c>
      <c r="AH15" s="27">
        <f>IxI!AI16</f>
        <v>0.28675070634247102</v>
      </c>
      <c r="AI15" s="27">
        <f>IxI!AJ16</f>
        <v>0.61247951734867601</v>
      </c>
      <c r="AJ15" s="27">
        <f>IxI!AK16</f>
        <v>0.89797647341963505</v>
      </c>
      <c r="AK15" s="27">
        <f>IxI!AL16</f>
        <v>0.46699708311619598</v>
      </c>
      <c r="AL15" s="27">
        <f>IxI!AM16</f>
        <v>0.152323875991726</v>
      </c>
      <c r="AM15" s="27">
        <f>IxI!AN16</f>
        <v>8.4393248211961799E-2</v>
      </c>
      <c r="AN15" s="27">
        <f>IxI!AO16</f>
        <v>2.6012992070416501</v>
      </c>
      <c r="AO15" s="27">
        <f>IxI!AP16</f>
        <v>3.0081827705795798</v>
      </c>
      <c r="AP15" s="27">
        <f>IxI!AQ16</f>
        <v>0.59102312570243798</v>
      </c>
      <c r="AQ15" s="27">
        <f>IxI!AR16</f>
        <v>1.4728805602533199</v>
      </c>
      <c r="AR15" s="27">
        <f>IxI!AS16</f>
        <v>0.311808480039724</v>
      </c>
      <c r="AS15" s="27">
        <f>IxI!AT16</f>
        <v>2.1489210590928098</v>
      </c>
      <c r="AT15" s="27">
        <f>IxI!AU16</f>
        <v>0.38186616651835298</v>
      </c>
      <c r="AU15" s="27">
        <f>IxI!AV16</f>
        <v>0.406866322019104</v>
      </c>
      <c r="AV15" s="27">
        <f>IxI!AW16</f>
        <v>1.22412939350182</v>
      </c>
      <c r="AW15" s="27">
        <f>IxI!AX16</f>
        <v>2.5513093178088302</v>
      </c>
      <c r="AX15" s="27">
        <f>IxI!AY16</f>
        <v>0.39245354086530299</v>
      </c>
      <c r="AY15" s="27">
        <f>IxI!AZ16</f>
        <v>0.351374597309839</v>
      </c>
      <c r="AZ15" s="27">
        <f>IxI!BA16</f>
        <v>1.6843304282353</v>
      </c>
      <c r="BA15" s="27">
        <f>IxI!BB16</f>
        <v>1.32859580493904E-3</v>
      </c>
      <c r="BB15" s="27">
        <f>IxI!BC16</f>
        <v>11.01345140381</v>
      </c>
      <c r="BC15" s="27">
        <f>IxI!BD16</f>
        <v>5.2159768527867802</v>
      </c>
      <c r="BD15" s="27">
        <f>IxI!BE16</f>
        <v>7.2871022395552396</v>
      </c>
      <c r="BE15" s="27">
        <f>IxI!BF16</f>
        <v>3.1531283746674501</v>
      </c>
      <c r="BF15" s="27">
        <f>IxI!BG16</f>
        <v>19.466603900539301</v>
      </c>
      <c r="BG15" s="27">
        <f>IxI!BH16</f>
        <v>6.3536024471161401</v>
      </c>
      <c r="BH15" s="27">
        <f>IxI!BI16</f>
        <v>0.84118558505423602</v>
      </c>
      <c r="BI15" s="27">
        <f>IxI!BJ16</f>
        <v>2.6663369072118499</v>
      </c>
      <c r="BJ15" s="27">
        <f>IxI!BK16</f>
        <v>0.18534715938749199</v>
      </c>
      <c r="BK15" s="27">
        <f>IxI!BL16</f>
        <v>0.27646635104981199</v>
      </c>
      <c r="BL15" s="27">
        <f>IxI!BM16</f>
        <v>2.6783030386242199</v>
      </c>
      <c r="BM15" s="27">
        <f>IxI!BN16</f>
        <v>0.717855501752798</v>
      </c>
      <c r="BN15" s="27">
        <f>IxI!BO16</f>
        <v>1.31475869706316</v>
      </c>
      <c r="BO15" s="27">
        <f>IxI!BP16</f>
        <v>2.0830694247997199</v>
      </c>
      <c r="BP15" s="27">
        <f>IxI!BQ16</f>
        <v>0.33468429166038099</v>
      </c>
      <c r="BQ15" s="27">
        <f>IxI!BR16</f>
        <v>0.17078945403169399</v>
      </c>
      <c r="BR15" s="27">
        <f>IxI!BS16</f>
        <v>5.2997563142306997E-2</v>
      </c>
      <c r="BS15" s="27">
        <f>IxI!BT16</f>
        <v>1.23321433523506</v>
      </c>
      <c r="BT15" s="27">
        <f>IxI!BU16</f>
        <v>1.4727828533498799</v>
      </c>
      <c r="BU15" s="27">
        <f>IxI!BV16</f>
        <v>9.3566882132272294E-2</v>
      </c>
      <c r="BV15" s="27">
        <f>IxI!BW16</f>
        <v>2.6864731168276101</v>
      </c>
      <c r="BW15" s="27">
        <f>IxI!BX16</f>
        <v>3.97062568773682</v>
      </c>
      <c r="BX15" s="27">
        <f>IxI!BY16</f>
        <v>0.221233932109239</v>
      </c>
      <c r="BY15" s="27">
        <f>IxI!BZ16</f>
        <v>2.3217597836572699</v>
      </c>
      <c r="BZ15" s="27">
        <f>IxI!CA16</f>
        <v>0</v>
      </c>
      <c r="CA15" s="27">
        <f>IxI!CB16</f>
        <v>1.09664775397018</v>
      </c>
      <c r="CB15" s="27">
        <f>IxI!CC16</f>
        <v>0.42823886068696598</v>
      </c>
      <c r="CC15" s="27">
        <f>IxI!CD16</f>
        <v>0.43298248114219601</v>
      </c>
      <c r="CD15" s="27">
        <f>IxI!CE16</f>
        <v>1.1529775803959199</v>
      </c>
      <c r="CE15" s="27">
        <f>IxI!CF16</f>
        <v>13.6626122398613</v>
      </c>
      <c r="CF15" s="27">
        <f>IxI!CG16</f>
        <v>0.30881193767376802</v>
      </c>
      <c r="CG15" s="27">
        <f>IxI!CH16</f>
        <v>0.15148901298887299</v>
      </c>
      <c r="CH15" s="27">
        <f>IxI!CI16</f>
        <v>0.61794064038406005</v>
      </c>
      <c r="CI15" s="27">
        <f>IxI!CJ16</f>
        <v>0.10621665381749799</v>
      </c>
      <c r="CJ15" s="27">
        <f>IxI!CK16</f>
        <v>1.83386469275108</v>
      </c>
      <c r="CK15" s="27">
        <f>IxI!CL16</f>
        <v>1.5980481463779601</v>
      </c>
      <c r="CL15" s="27">
        <f>IxI!CM16</f>
        <v>1.01094619512096</v>
      </c>
      <c r="CM15" s="27">
        <f>IxI!CN16</f>
        <v>0.107329440458985</v>
      </c>
      <c r="CN15" s="27">
        <f>IxI!CO16</f>
        <v>0.95882761949273299</v>
      </c>
      <c r="CO15" s="27">
        <f>IxI!CP16</f>
        <v>0.93368364404447202</v>
      </c>
      <c r="CP15" s="27">
        <f>IxI!CQ16</f>
        <v>6.3646333241878299</v>
      </c>
      <c r="CQ15" s="27">
        <f>IxI!CR16</f>
        <v>3.3899816701310201</v>
      </c>
      <c r="CR15" s="27">
        <f>IxI!CS16</f>
        <v>8.9001226264086899</v>
      </c>
      <c r="CS15" s="27">
        <f>IxI!CT16</f>
        <v>0.37832905058675897</v>
      </c>
      <c r="CT15" s="27">
        <f>IxI!CU16</f>
        <v>0.65536426526244995</v>
      </c>
      <c r="CU15" s="27">
        <f>IxI!CV16</f>
        <v>0.15029027795267999</v>
      </c>
      <c r="CV15" s="27">
        <f>IxI!CW16</f>
        <v>0.104162515791122</v>
      </c>
      <c r="CW15" s="27">
        <f>IxI!CX16</f>
        <v>0.22233075957540199</v>
      </c>
      <c r="CX15" s="27">
        <f>IxI!CY16</f>
        <v>0.643418769645552</v>
      </c>
      <c r="CY15" s="27">
        <f>IxI!CZ16</f>
        <v>0.28930555156767301</v>
      </c>
      <c r="CZ15" s="27">
        <f>IxI!DA16</f>
        <v>0.157843544830298</v>
      </c>
      <c r="DA15" s="27">
        <f>IxI!DB16</f>
        <v>0.34949479527074201</v>
      </c>
      <c r="DB15" s="27">
        <f>IxI!DC16</f>
        <v>0</v>
      </c>
      <c r="DC15" s="27">
        <f>SUM(IxI!DE16:DF16)</f>
        <v>79.786192619646613</v>
      </c>
      <c r="DD15" s="27">
        <v>0</v>
      </c>
      <c r="DE15" s="27">
        <f>SUM(IxI!DH16:DI16)</f>
        <v>0</v>
      </c>
      <c r="DF15" s="27">
        <f>IxI!DK16</f>
        <v>51.468828519840102</v>
      </c>
      <c r="DG15" s="27">
        <f>SUM(IxI!DL16:DM16)</f>
        <v>-6.2805845040266801</v>
      </c>
      <c r="DH15" s="27">
        <f>IxI!DG16</f>
        <v>4.9381463223686302</v>
      </c>
      <c r="DI15" s="27">
        <f>IxI!DO16</f>
        <v>4446.97746559589</v>
      </c>
      <c r="DJ15" s="27">
        <f>IxI!DP16</f>
        <v>525.87343909167203</v>
      </c>
      <c r="DK15" s="27">
        <v>0</v>
      </c>
      <c r="DL15" s="27">
        <v>0</v>
      </c>
      <c r="DM15" s="27">
        <v>0</v>
      </c>
      <c r="DN15" s="133">
        <f t="shared" si="0"/>
        <v>5727.402533912611</v>
      </c>
      <c r="DO15" s="22"/>
      <c r="DP15" s="126"/>
      <c r="DQ15" s="410">
        <f>Data!R39</f>
        <v>20516.564306208955</v>
      </c>
      <c r="DR15" s="142">
        <f>Data!S39</f>
        <v>9.2005365624142216E-3</v>
      </c>
      <c r="DS15" s="21"/>
      <c r="DT15" s="137">
        <v>2325.8483190000002</v>
      </c>
      <c r="DU15" s="142">
        <f t="shared" si="1"/>
        <v>6.0503835839260459E-2</v>
      </c>
      <c r="DV15" s="21"/>
    </row>
    <row r="16" spans="1:126">
      <c r="A16" s="24" t="str">
        <f>IxI!B17</f>
        <v>10</v>
      </c>
      <c r="B16" s="23" t="str">
        <f>IxI!C17</f>
        <v>Meat processing</v>
      </c>
      <c r="C16" s="21">
        <f>IxI!D17</f>
        <v>1.8376283615411E-2</v>
      </c>
      <c r="D16" s="21">
        <f>IxI!E17</f>
        <v>2.8506984539278198E-3</v>
      </c>
      <c r="E16" s="21">
        <f>IxI!F17</f>
        <v>7.9616477166614699E-2</v>
      </c>
      <c r="F16" s="21">
        <f>IxI!G17</f>
        <v>1.34729318218145</v>
      </c>
      <c r="G16" s="21">
        <f>IxI!H17</f>
        <v>0.28747167941746699</v>
      </c>
      <c r="H16" s="21">
        <f>IxI!I17</f>
        <v>2.77077769176968E-3</v>
      </c>
      <c r="I16" s="21">
        <f>IxI!J17</f>
        <v>0</v>
      </c>
      <c r="J16" s="21">
        <f>IxI!K17</f>
        <v>3.3661403840716697E-2</v>
      </c>
      <c r="K16" s="21">
        <f>IxI!L17</f>
        <v>7.3047557434676003E-2</v>
      </c>
      <c r="L16" s="21">
        <f>IxI!M17</f>
        <v>165.55071652229501</v>
      </c>
      <c r="M16" s="21">
        <f>IxI!N17</f>
        <v>0</v>
      </c>
      <c r="N16" s="21">
        <f>IxI!O17</f>
        <v>1.5184251510872801E-4</v>
      </c>
      <c r="O16" s="21">
        <f>IxI!P17</f>
        <v>0</v>
      </c>
      <c r="P16" s="21">
        <f>IxI!Q17</f>
        <v>0</v>
      </c>
      <c r="Q16" s="21">
        <f>IxI!R17</f>
        <v>18.7045457150722</v>
      </c>
      <c r="R16" s="21">
        <f>IxI!S17</f>
        <v>5.02043456232244</v>
      </c>
      <c r="S16" s="21">
        <f>IxI!T17</f>
        <v>0</v>
      </c>
      <c r="T16" s="21">
        <f>IxI!U17</f>
        <v>0</v>
      </c>
      <c r="U16" s="21">
        <f>IxI!V17</f>
        <v>0</v>
      </c>
      <c r="V16" s="21">
        <f>IxI!W17</f>
        <v>0</v>
      </c>
      <c r="W16" s="21">
        <f>IxI!X17</f>
        <v>2.1950224468479201E-2</v>
      </c>
      <c r="X16" s="21">
        <f>IxI!Y17</f>
        <v>7.1595226400888098E-3</v>
      </c>
      <c r="Y16" s="21">
        <f>IxI!Z17</f>
        <v>5.7392347442015597</v>
      </c>
      <c r="Z16" s="21">
        <f>IxI!AA17</f>
        <v>2.67035533175141E-2</v>
      </c>
      <c r="AA16" s="21">
        <f>IxI!AB17</f>
        <v>4.7112344085894096E-3</v>
      </c>
      <c r="AB16" s="21">
        <f>IxI!AC17</f>
        <v>5.3359316377711999E-3</v>
      </c>
      <c r="AC16" s="21">
        <f>IxI!AD17</f>
        <v>1.1496452779325099</v>
      </c>
      <c r="AD16" s="21">
        <f>IxI!AE17</f>
        <v>5.7967487912186002E-3</v>
      </c>
      <c r="AE16" s="21">
        <f>IxI!AF17</f>
        <v>2.0069636389529501E-3</v>
      </c>
      <c r="AF16" s="21">
        <f>IxI!AG17</f>
        <v>1.14661798643332E-2</v>
      </c>
      <c r="AG16" s="21">
        <f>IxI!AH17</f>
        <v>3.14615669912695E-4</v>
      </c>
      <c r="AH16" s="21">
        <f>IxI!AI17</f>
        <v>0.114773937939082</v>
      </c>
      <c r="AI16" s="21">
        <f>IxI!AJ17</f>
        <v>1.7712944665144201E-2</v>
      </c>
      <c r="AJ16" s="21">
        <f>IxI!AK17</f>
        <v>0</v>
      </c>
      <c r="AK16" s="21">
        <f>IxI!AL17</f>
        <v>0.192187665279443</v>
      </c>
      <c r="AL16" s="21">
        <f>IxI!AM17</f>
        <v>0</v>
      </c>
      <c r="AM16" s="21">
        <f>IxI!AN17</f>
        <v>2.0737630588815601E-4</v>
      </c>
      <c r="AN16" s="21">
        <f>IxI!AO17</f>
        <v>7.5410951766937004E-2</v>
      </c>
      <c r="AO16" s="21">
        <f>IxI!AP17</f>
        <v>2.8914695610270099E-2</v>
      </c>
      <c r="AP16" s="21">
        <f>IxI!AQ17</f>
        <v>5.5966324661006397E-3</v>
      </c>
      <c r="AQ16" s="21">
        <f>IxI!AR17</f>
        <v>5.3275392211422003E-2</v>
      </c>
      <c r="AR16" s="21">
        <f>IxI!AS17</f>
        <v>6.8728992896357598E-4</v>
      </c>
      <c r="AS16" s="21">
        <f>IxI!AT17</f>
        <v>8.8400176336937992E-3</v>
      </c>
      <c r="AT16" s="21">
        <f>IxI!AU17</f>
        <v>1.89157217618327E-3</v>
      </c>
      <c r="AU16" s="21">
        <f>IxI!AV17</f>
        <v>8.0835821720492401E-3</v>
      </c>
      <c r="AV16" s="21">
        <f>IxI!AW17</f>
        <v>3.0560816513941401E-2</v>
      </c>
      <c r="AW16" s="21">
        <f>IxI!AX17</f>
        <v>0</v>
      </c>
      <c r="AX16" s="21">
        <f>IxI!AY17</f>
        <v>2.8605173769255601E-2</v>
      </c>
      <c r="AY16" s="21">
        <f>IxI!AZ17</f>
        <v>0.17651415564221801</v>
      </c>
      <c r="AZ16" s="21">
        <f>IxI!BA17</f>
        <v>0.25072599537815998</v>
      </c>
      <c r="BA16" s="21">
        <f>IxI!BB17</f>
        <v>7.2788696471675198E-6</v>
      </c>
      <c r="BB16" s="21">
        <f>IxI!BC17</f>
        <v>0</v>
      </c>
      <c r="BC16" s="21">
        <f>IxI!BD17</f>
        <v>8.5390033652972697E-3</v>
      </c>
      <c r="BD16" s="21">
        <f>IxI!BE17</f>
        <v>5.9730197094028999E-2</v>
      </c>
      <c r="BE16" s="21">
        <f>IxI!BF17</f>
        <v>0.26291502315840898</v>
      </c>
      <c r="BF16" s="21">
        <f>IxI!BG17</f>
        <v>2.7113772489071</v>
      </c>
      <c r="BG16" s="21">
        <f>IxI!BH17</f>
        <v>18.275242266719399</v>
      </c>
      <c r="BH16" s="21">
        <f>IxI!BI17</f>
        <v>0.119536340184083</v>
      </c>
      <c r="BI16" s="21">
        <f>IxI!BJ17</f>
        <v>0.31109306366251499</v>
      </c>
      <c r="BJ16" s="21">
        <f>IxI!BK17</f>
        <v>8.7254835765092603E-2</v>
      </c>
      <c r="BK16" s="21">
        <f>IxI!BL17</f>
        <v>0.121032366877119</v>
      </c>
      <c r="BL16" s="21">
        <f>IxI!BM17</f>
        <v>0.18899763881888601</v>
      </c>
      <c r="BM16" s="21">
        <f>IxI!BN17</f>
        <v>8.0610220039172106E-2</v>
      </c>
      <c r="BN16" s="21">
        <f>IxI!BO17</f>
        <v>21.392695670999899</v>
      </c>
      <c r="BO16" s="21">
        <f>IxI!BP17</f>
        <v>32.835279975177201</v>
      </c>
      <c r="BP16" s="21">
        <f>IxI!BQ17</f>
        <v>3.2141814995066499E-2</v>
      </c>
      <c r="BQ16" s="21">
        <f>IxI!BR17</f>
        <v>2.0641416858710699E-2</v>
      </c>
      <c r="BR16" s="21">
        <f>IxI!BS17</f>
        <v>0</v>
      </c>
      <c r="BS16" s="21">
        <f>IxI!BT17</f>
        <v>5.33955906512475E-2</v>
      </c>
      <c r="BT16" s="21">
        <f>IxI!BU17</f>
        <v>7.5527831618239796E-2</v>
      </c>
      <c r="BU16" s="21">
        <f>IxI!BV17</f>
        <v>5.5569868003112199E-3</v>
      </c>
      <c r="BV16" s="21">
        <f>IxI!BW17</f>
        <v>1.28250156254255</v>
      </c>
      <c r="BW16" s="21">
        <f>IxI!BX17</f>
        <v>0.48709454406491298</v>
      </c>
      <c r="BX16" s="21">
        <f>IxI!BY17</f>
        <v>0</v>
      </c>
      <c r="BY16" s="21">
        <f>IxI!BZ17</f>
        <v>2.46239475145273E-3</v>
      </c>
      <c r="BZ16" s="21">
        <f>IxI!CA17</f>
        <v>0</v>
      </c>
      <c r="CA16" s="21">
        <f>IxI!CB17</f>
        <v>5.5857654217003605E-4</v>
      </c>
      <c r="CB16" s="21">
        <f>IxI!CC17</f>
        <v>5.8549776949327698E-2</v>
      </c>
      <c r="CC16" s="21">
        <f>IxI!CD17</f>
        <v>7.0686732959312396E-2</v>
      </c>
      <c r="CD16" s="21">
        <f>IxI!CE17</f>
        <v>2.78094536401217E-2</v>
      </c>
      <c r="CE16" s="21">
        <f>IxI!CF17</f>
        <v>0.74616508056983</v>
      </c>
      <c r="CF16" s="21">
        <f>IxI!CG17</f>
        <v>0.113109121629409</v>
      </c>
      <c r="CG16" s="21">
        <f>IxI!CH17</f>
        <v>2.71188191266503E-2</v>
      </c>
      <c r="CH16" s="21">
        <f>IxI!CI17</f>
        <v>0</v>
      </c>
      <c r="CI16" s="21">
        <f>IxI!CJ17</f>
        <v>2.3211406042531201E-2</v>
      </c>
      <c r="CJ16" s="21">
        <f>IxI!CK17</f>
        <v>3.38347577803252E-2</v>
      </c>
      <c r="CK16" s="21">
        <f>IxI!CL17</f>
        <v>8.2960441800115706E-2</v>
      </c>
      <c r="CL16" s="21">
        <f>IxI!CM17</f>
        <v>0.101232831117962</v>
      </c>
      <c r="CM16" s="21">
        <f>IxI!CN17</f>
        <v>3.9226441486569603E-3</v>
      </c>
      <c r="CN16" s="21">
        <f>IxI!CO17</f>
        <v>0.33055507755972102</v>
      </c>
      <c r="CO16" s="21">
        <f>IxI!CP17</f>
        <v>9.4787128472136203E-2</v>
      </c>
      <c r="CP16" s="21">
        <f>IxI!CQ17</f>
        <v>5.3984021523836097</v>
      </c>
      <c r="CQ16" s="21">
        <f>IxI!CR17</f>
        <v>4.7134634718495798</v>
      </c>
      <c r="CR16" s="21">
        <f>IxI!CS17</f>
        <v>11.754247431354701</v>
      </c>
      <c r="CS16" s="21">
        <f>IxI!CT17</f>
        <v>0.59805449619129203</v>
      </c>
      <c r="CT16" s="21">
        <f>IxI!CU17</f>
        <v>0.51672830580106899</v>
      </c>
      <c r="CU16" s="21">
        <f>IxI!CV17</f>
        <v>1.11596500546149E-2</v>
      </c>
      <c r="CV16" s="21">
        <f>IxI!CW17</f>
        <v>0.12870442310251601</v>
      </c>
      <c r="CW16" s="21">
        <f>IxI!CX17</f>
        <v>0</v>
      </c>
      <c r="CX16" s="21">
        <f>IxI!CY17</f>
        <v>2.2164941141298402</v>
      </c>
      <c r="CY16" s="21">
        <f>IxI!CZ17</f>
        <v>0.15223811494077799</v>
      </c>
      <c r="CZ16" s="21">
        <f>IxI!DA17</f>
        <v>0.28361464754926402</v>
      </c>
      <c r="DA16" s="21">
        <f>IxI!DB17</f>
        <v>2.4472151054827401E-2</v>
      </c>
      <c r="DB16" s="21">
        <f>IxI!DC17</f>
        <v>0</v>
      </c>
      <c r="DC16" s="21">
        <f>SUM(IxI!DE17:DF17)</f>
        <v>422.29754986467799</v>
      </c>
      <c r="DD16" s="21">
        <v>0</v>
      </c>
      <c r="DE16" s="21">
        <f>SUM(IxI!DH17:DI17)</f>
        <v>0</v>
      </c>
      <c r="DF16" s="21">
        <f>IxI!DK17</f>
        <v>0</v>
      </c>
      <c r="DG16" s="21">
        <f>SUM(IxI!DL17:DM17)</f>
        <v>0.51855031578256106</v>
      </c>
      <c r="DH16" s="21">
        <f>IxI!DG17</f>
        <v>3.78073792306553</v>
      </c>
      <c r="DI16" s="21">
        <f>IxI!DO17</f>
        <v>423.41061000203001</v>
      </c>
      <c r="DJ16" s="21">
        <f>IxI!DP17</f>
        <v>61.427635454923198</v>
      </c>
      <c r="DK16" s="21">
        <v>0</v>
      </c>
      <c r="DL16" s="21">
        <v>0</v>
      </c>
      <c r="DM16" s="21">
        <v>0</v>
      </c>
      <c r="DN16" s="132">
        <f t="shared" si="0"/>
        <v>1216.4500475371865</v>
      </c>
      <c r="DO16" s="22"/>
      <c r="DP16" s="126"/>
      <c r="DQ16" s="409">
        <f>Data!R40</f>
        <v>5975.0081408283941</v>
      </c>
      <c r="DR16" s="141">
        <f>Data!S40</f>
        <v>2.6794584141837832E-3</v>
      </c>
      <c r="DS16" s="21"/>
      <c r="DT16" s="136">
        <v>30.40508298</v>
      </c>
      <c r="DU16" s="141">
        <f t="shared" si="1"/>
        <v>7.909476014721199E-4</v>
      </c>
      <c r="DV16" s="21"/>
    </row>
    <row r="17" spans="1:126">
      <c r="A17" s="24" t="str">
        <f>IxI!B18</f>
        <v>11</v>
      </c>
      <c r="B17" s="23" t="str">
        <f>IxI!C18</f>
        <v>Fish &amp; fruit processing</v>
      </c>
      <c r="C17" s="21">
        <f>IxI!D18</f>
        <v>1.6925962383202799</v>
      </c>
      <c r="D17" s="21">
        <f>IxI!E18</f>
        <v>1.7503232776823799E-3</v>
      </c>
      <c r="E17" s="21">
        <f>IxI!F18</f>
        <v>7.9241751631246198E-4</v>
      </c>
      <c r="F17" s="21">
        <f>IxI!G18</f>
        <v>0</v>
      </c>
      <c r="G17" s="21">
        <f>IxI!H18</f>
        <v>0</v>
      </c>
      <c r="H17" s="21">
        <f>IxI!I18</f>
        <v>6.7425667495469499E-3</v>
      </c>
      <c r="I17" s="21">
        <f>IxI!J18</f>
        <v>0</v>
      </c>
      <c r="J17" s="21">
        <f>IxI!K18</f>
        <v>6.0802883206315501E-2</v>
      </c>
      <c r="K17" s="21">
        <f>IxI!L18</f>
        <v>1.2578001777948</v>
      </c>
      <c r="L17" s="21">
        <f>IxI!M18</f>
        <v>0.77518054521517399</v>
      </c>
      <c r="M17" s="21">
        <f>IxI!N18</f>
        <v>69.0383337081132</v>
      </c>
      <c r="N17" s="21">
        <f>IxI!O18</f>
        <v>8.7704024039659698E-2</v>
      </c>
      <c r="O17" s="21">
        <f>IxI!P18</f>
        <v>0.75143286020135203</v>
      </c>
      <c r="P17" s="21">
        <f>IxI!Q18</f>
        <v>10.851342445054801</v>
      </c>
      <c r="Q17" s="21">
        <f>IxI!R18</f>
        <v>1.01198539132675</v>
      </c>
      <c r="R17" s="21">
        <f>IxI!S18</f>
        <v>1.8704849200783999</v>
      </c>
      <c r="S17" s="21">
        <f>IxI!T18</f>
        <v>5.2962348653190903</v>
      </c>
      <c r="T17" s="21">
        <f>IxI!U18</f>
        <v>0</v>
      </c>
      <c r="U17" s="21">
        <f>IxI!V18</f>
        <v>0.62944299962692896</v>
      </c>
      <c r="V17" s="21">
        <f>IxI!W18</f>
        <v>0</v>
      </c>
      <c r="W17" s="21">
        <f>IxI!X18</f>
        <v>2.0830856156415299E-2</v>
      </c>
      <c r="X17" s="21">
        <f>IxI!Y18</f>
        <v>5.7177841290567601E-3</v>
      </c>
      <c r="Y17" s="21">
        <f>IxI!Z18</f>
        <v>0</v>
      </c>
      <c r="Z17" s="21">
        <f>IxI!AA18</f>
        <v>4.0052549313024897E-2</v>
      </c>
      <c r="AA17" s="21">
        <f>IxI!AB18</f>
        <v>1.1219566072732E-2</v>
      </c>
      <c r="AB17" s="21">
        <f>IxI!AC18</f>
        <v>1.28848268864668E-2</v>
      </c>
      <c r="AC17" s="21">
        <f>IxI!AD18</f>
        <v>1.2867158646555199</v>
      </c>
      <c r="AD17" s="21">
        <f>IxI!AE18</f>
        <v>5.8202237494769798E-3</v>
      </c>
      <c r="AE17" s="21">
        <f>IxI!AF18</f>
        <v>1.9745135835824001E-3</v>
      </c>
      <c r="AF17" s="21">
        <f>IxI!AG18</f>
        <v>1.7610178614177002E-2</v>
      </c>
      <c r="AG17" s="21">
        <f>IxI!AH18</f>
        <v>8.0238357398166303E-4</v>
      </c>
      <c r="AH17" s="21">
        <f>IxI!AI18</f>
        <v>8.6712372393376702E-2</v>
      </c>
      <c r="AI17" s="21">
        <f>IxI!AJ18</f>
        <v>3.0732301599322599E-2</v>
      </c>
      <c r="AJ17" s="21">
        <f>IxI!AK18</f>
        <v>9.4400170163315802E-4</v>
      </c>
      <c r="AK17" s="21">
        <f>IxI!AL18</f>
        <v>0.12554493319867099</v>
      </c>
      <c r="AL17" s="21">
        <f>IxI!AM18</f>
        <v>8.0354342454904502E-3</v>
      </c>
      <c r="AM17" s="21">
        <f>IxI!AN18</f>
        <v>2.95220868455767E-4</v>
      </c>
      <c r="AN17" s="21">
        <f>IxI!AO18</f>
        <v>0.10552631767378801</v>
      </c>
      <c r="AO17" s="21">
        <f>IxI!AP18</f>
        <v>0.54161421539380605</v>
      </c>
      <c r="AP17" s="21">
        <f>IxI!AQ18</f>
        <v>9.4207156014797008E-3</v>
      </c>
      <c r="AQ17" s="21">
        <f>IxI!AR18</f>
        <v>6.7242612126789905E-2</v>
      </c>
      <c r="AR17" s="21">
        <f>IxI!AS18</f>
        <v>1.4049017884787899E-3</v>
      </c>
      <c r="AS17" s="21">
        <f>IxI!AT18</f>
        <v>2.7000081642743302E-2</v>
      </c>
      <c r="AT17" s="21">
        <f>IxI!AU18</f>
        <v>4.53552223460025E-3</v>
      </c>
      <c r="AU17" s="21">
        <f>IxI!AV18</f>
        <v>9.3880288995620495E-3</v>
      </c>
      <c r="AV17" s="21">
        <f>IxI!AW18</f>
        <v>3.8518994261637303E-2</v>
      </c>
      <c r="AW17" s="21">
        <f>IxI!AX18</f>
        <v>0</v>
      </c>
      <c r="AX17" s="21">
        <f>IxI!AY18</f>
        <v>4.1299794513527298E-2</v>
      </c>
      <c r="AY17" s="21">
        <f>IxI!AZ18</f>
        <v>2.55011693086644E-2</v>
      </c>
      <c r="AZ17" s="21">
        <f>IxI!BA18</f>
        <v>0.19950721022342599</v>
      </c>
      <c r="BA17" s="21">
        <f>IxI!BB18</f>
        <v>2.7829319328040699E-5</v>
      </c>
      <c r="BB17" s="21">
        <f>IxI!BC18</f>
        <v>5.6618422941899497E-2</v>
      </c>
      <c r="BC17" s="21">
        <f>IxI!BD18</f>
        <v>9.9218848105158006E-2</v>
      </c>
      <c r="BD17" s="21">
        <f>IxI!BE18</f>
        <v>0.191978978128861</v>
      </c>
      <c r="BE17" s="21">
        <f>IxI!BF18</f>
        <v>0.47533559216957999</v>
      </c>
      <c r="BF17" s="21">
        <f>IxI!BG18</f>
        <v>6.6507990130038701</v>
      </c>
      <c r="BG17" s="21">
        <f>IxI!BH18</f>
        <v>26.543687921759201</v>
      </c>
      <c r="BH17" s="21">
        <f>IxI!BI18</f>
        <v>0.26067047725597098</v>
      </c>
      <c r="BI17" s="21">
        <f>IxI!BJ18</f>
        <v>0.71246638891936798</v>
      </c>
      <c r="BJ17" s="21">
        <f>IxI!BK18</f>
        <v>0.37509084214993899</v>
      </c>
      <c r="BK17" s="21">
        <f>IxI!BL18</f>
        <v>0.36546526338589003</v>
      </c>
      <c r="BL17" s="21">
        <f>IxI!BM18</f>
        <v>1.22749496096296</v>
      </c>
      <c r="BM17" s="21">
        <f>IxI!BN18</f>
        <v>0.140149857035443</v>
      </c>
      <c r="BN17" s="21">
        <f>IxI!BO18</f>
        <v>24.427644771405401</v>
      </c>
      <c r="BO17" s="21">
        <f>IxI!BP18</f>
        <v>28.259928293179701</v>
      </c>
      <c r="BP17" s="21">
        <f>IxI!BQ18</f>
        <v>8.6641686972486601E-2</v>
      </c>
      <c r="BQ17" s="21">
        <f>IxI!BR18</f>
        <v>6.0738308937685601E-2</v>
      </c>
      <c r="BR17" s="21">
        <f>IxI!BS18</f>
        <v>4.2656790311671598E-2</v>
      </c>
      <c r="BS17" s="21">
        <f>IxI!BT18</f>
        <v>0.16191747051505101</v>
      </c>
      <c r="BT17" s="21">
        <f>IxI!BU18</f>
        <v>0.14683729240853699</v>
      </c>
      <c r="BU17" s="21">
        <f>IxI!BV18</f>
        <v>1.29283493390192E-2</v>
      </c>
      <c r="BV17" s="21">
        <f>IxI!BW18</f>
        <v>1.2021239758220299</v>
      </c>
      <c r="BW17" s="21">
        <f>IxI!BX18</f>
        <v>0.83684794374669202</v>
      </c>
      <c r="BX17" s="21">
        <f>IxI!BY18</f>
        <v>0</v>
      </c>
      <c r="BY17" s="21">
        <f>IxI!BZ18</f>
        <v>1.1985352802978501E-2</v>
      </c>
      <c r="BZ17" s="21">
        <f>IxI!CA18</f>
        <v>0</v>
      </c>
      <c r="CA17" s="21">
        <f>IxI!CB18</f>
        <v>2.8649742454384701E-3</v>
      </c>
      <c r="CB17" s="21">
        <f>IxI!CC18</f>
        <v>0.219254622400159</v>
      </c>
      <c r="CC17" s="21">
        <f>IxI!CD18</f>
        <v>2.0668780939878301E-2</v>
      </c>
      <c r="CD17" s="21">
        <f>IxI!CE18</f>
        <v>0.64257936752078904</v>
      </c>
      <c r="CE17" s="21">
        <f>IxI!CF18</f>
        <v>0.97339699723605999</v>
      </c>
      <c r="CF17" s="21">
        <f>IxI!CG18</f>
        <v>0.337248955324573</v>
      </c>
      <c r="CG17" s="21">
        <f>IxI!CH18</f>
        <v>9.6544691414469003E-2</v>
      </c>
      <c r="CH17" s="21">
        <f>IxI!CI18</f>
        <v>0.107460670901923</v>
      </c>
      <c r="CI17" s="21">
        <f>IxI!CJ18</f>
        <v>0.19915342369637301</v>
      </c>
      <c r="CJ17" s="21">
        <f>IxI!CK18</f>
        <v>7.1087666452481907E-2</v>
      </c>
      <c r="CK17" s="21">
        <f>IxI!CL18</f>
        <v>0.21390345851069101</v>
      </c>
      <c r="CL17" s="21">
        <f>IxI!CM18</f>
        <v>0.86069445709551196</v>
      </c>
      <c r="CM17" s="21">
        <f>IxI!CN18</f>
        <v>1.37938695173376E-2</v>
      </c>
      <c r="CN17" s="21">
        <f>IxI!CO18</f>
        <v>1.11439657458437</v>
      </c>
      <c r="CO17" s="21">
        <f>IxI!CP18</f>
        <v>0.35426556038365697</v>
      </c>
      <c r="CP17" s="21">
        <f>IxI!CQ18</f>
        <v>2.6968080321569001</v>
      </c>
      <c r="CQ17" s="21">
        <f>IxI!CR18</f>
        <v>4.09578587352628</v>
      </c>
      <c r="CR17" s="21">
        <f>IxI!CS18</f>
        <v>5.6255373591647402</v>
      </c>
      <c r="CS17" s="21">
        <f>IxI!CT18</f>
        <v>0.52701424446558598</v>
      </c>
      <c r="CT17" s="21">
        <f>IxI!CU18</f>
        <v>0.428385710804778</v>
      </c>
      <c r="CU17" s="21">
        <f>IxI!CV18</f>
        <v>0.13753847163664601</v>
      </c>
      <c r="CV17" s="21">
        <f>IxI!CW18</f>
        <v>7.4395127088689894E-2</v>
      </c>
      <c r="CW17" s="21">
        <f>IxI!CX18</f>
        <v>0.122540496272455</v>
      </c>
      <c r="CX17" s="21">
        <f>IxI!CY18</f>
        <v>0.26801034850774003</v>
      </c>
      <c r="CY17" s="21">
        <f>IxI!CZ18</f>
        <v>0.56071155746494095</v>
      </c>
      <c r="CZ17" s="21">
        <f>IxI!DA18</f>
        <v>0.57880439500772296</v>
      </c>
      <c r="DA17" s="21">
        <f>IxI!DB18</f>
        <v>3.0296735128969701E-2</v>
      </c>
      <c r="DB17" s="21">
        <f>IxI!DC18</f>
        <v>0</v>
      </c>
      <c r="DC17" s="21">
        <f>SUM(IxI!DE18:DF18)</f>
        <v>264.50821147996015</v>
      </c>
      <c r="DD17" s="21">
        <v>0</v>
      </c>
      <c r="DE17" s="21">
        <f>SUM(IxI!DH18:DI18)</f>
        <v>0</v>
      </c>
      <c r="DF17" s="21">
        <f>IxI!DK18</f>
        <v>3.9273189548938901E-2</v>
      </c>
      <c r="DG17" s="21">
        <f>SUM(IxI!DL18:DM18)</f>
        <v>-1.5920782936901099</v>
      </c>
      <c r="DH17" s="21">
        <f>IxI!DG18</f>
        <v>1.27871045585633</v>
      </c>
      <c r="DI17" s="21">
        <f>IxI!DO18</f>
        <v>476.93204688247903</v>
      </c>
      <c r="DJ17" s="21">
        <f>IxI!DP18</f>
        <v>264.92566621562997</v>
      </c>
      <c r="DK17" s="21">
        <v>0</v>
      </c>
      <c r="DL17" s="21">
        <v>0</v>
      </c>
      <c r="DM17" s="21">
        <v>0</v>
      </c>
      <c r="DN17" s="132">
        <f t="shared" si="0"/>
        <v>1214.8737059220625</v>
      </c>
      <c r="DO17" s="22"/>
      <c r="DP17" s="126"/>
      <c r="DQ17" s="409">
        <f>Data!R41</f>
        <v>8512.4754532295356</v>
      </c>
      <c r="DR17" s="141">
        <f>Data!S41</f>
        <v>3.8173711970083618E-3</v>
      </c>
      <c r="DS17" s="21"/>
      <c r="DT17" s="136">
        <v>78.357677140000007</v>
      </c>
      <c r="DU17" s="141">
        <f t="shared" si="1"/>
        <v>2.038370256433017E-3</v>
      </c>
      <c r="DV17" s="21"/>
    </row>
    <row r="18" spans="1:126">
      <c r="A18" s="34" t="str">
        <f>IxI!B19</f>
        <v>12</v>
      </c>
      <c r="B18" s="33" t="str">
        <f>IxI!C19</f>
        <v>Dairy products, oils &amp; fats processing</v>
      </c>
      <c r="C18" s="32">
        <f>IxI!D19</f>
        <v>0</v>
      </c>
      <c r="D18" s="32">
        <f>IxI!E19</f>
        <v>1.74194027477039E-3</v>
      </c>
      <c r="E18" s="32">
        <f>IxI!F19</f>
        <v>1.51886708024825E-4</v>
      </c>
      <c r="F18" s="32">
        <f>IxI!G19</f>
        <v>2.97568183587508E-4</v>
      </c>
      <c r="G18" s="32">
        <f>IxI!H19</f>
        <v>4.7600306717061097E-5</v>
      </c>
      <c r="H18" s="32">
        <f>IxI!I19</f>
        <v>1.08230185295061E-3</v>
      </c>
      <c r="I18" s="32">
        <f>IxI!J19</f>
        <v>0</v>
      </c>
      <c r="J18" s="32">
        <f>IxI!K19</f>
        <v>3.6212665507990301E-2</v>
      </c>
      <c r="K18" s="32">
        <f>IxI!L19</f>
        <v>1.3702656725798099</v>
      </c>
      <c r="L18" s="32">
        <f>IxI!M19</f>
        <v>0.80565806566655795</v>
      </c>
      <c r="M18" s="32">
        <f>IxI!N19</f>
        <v>7.5149358532146602</v>
      </c>
      <c r="N18" s="32">
        <f>IxI!O19</f>
        <v>0.43397711810596501</v>
      </c>
      <c r="O18" s="32">
        <f>IxI!P19</f>
        <v>0.13160047043387299</v>
      </c>
      <c r="P18" s="32">
        <f>IxI!Q19</f>
        <v>21.0064053737431</v>
      </c>
      <c r="Q18" s="32">
        <f>IxI!R19</f>
        <v>8.1641807610131192</v>
      </c>
      <c r="R18" s="32">
        <f>IxI!S19</f>
        <v>0.92277487199300401</v>
      </c>
      <c r="S18" s="32">
        <f>IxI!T19</f>
        <v>3.01636903693633E-2</v>
      </c>
      <c r="T18" s="32">
        <f>IxI!U19</f>
        <v>1.30535966512118E-3</v>
      </c>
      <c r="U18" s="32">
        <f>IxI!V19</f>
        <v>1.3665131377912701E-4</v>
      </c>
      <c r="V18" s="32">
        <f>IxI!W19</f>
        <v>0</v>
      </c>
      <c r="W18" s="32">
        <f>IxI!X19</f>
        <v>2.5743096087227E-2</v>
      </c>
      <c r="X18" s="32">
        <f>IxI!Y19</f>
        <v>2.0005904679776302E-3</v>
      </c>
      <c r="Y18" s="32">
        <f>IxI!Z19</f>
        <v>2.68030883836808E-5</v>
      </c>
      <c r="Z18" s="32">
        <f>IxI!AA19</f>
        <v>1.54964087562577E-2</v>
      </c>
      <c r="AA18" s="32">
        <f>IxI!AB19</f>
        <v>8.5803940924257405E-3</v>
      </c>
      <c r="AB18" s="32">
        <f>IxI!AC19</f>
        <v>7.6267727380165398E-3</v>
      </c>
      <c r="AC18" s="32">
        <f>IxI!AD19</f>
        <v>1.0092311695687499</v>
      </c>
      <c r="AD18" s="32">
        <f>IxI!AE19</f>
        <v>1.52108708866074E-2</v>
      </c>
      <c r="AE18" s="32">
        <f>IxI!AF19</f>
        <v>9.4650345486480703E-3</v>
      </c>
      <c r="AF18" s="32">
        <f>IxI!AG19</f>
        <v>5.6336501529460799E-2</v>
      </c>
      <c r="AG18" s="32">
        <f>IxI!AH19</f>
        <v>1.51792516797569E-4</v>
      </c>
      <c r="AH18" s="32">
        <f>IxI!AI19</f>
        <v>0.20148532178419001</v>
      </c>
      <c r="AI18" s="32">
        <f>IxI!AJ19</f>
        <v>2.6579250159640098E-2</v>
      </c>
      <c r="AJ18" s="32">
        <f>IxI!AK19</f>
        <v>3.3020457752305698E-3</v>
      </c>
      <c r="AK18" s="32">
        <f>IxI!AL19</f>
        <v>4.3832178878514698E-2</v>
      </c>
      <c r="AL18" s="32">
        <f>IxI!AM19</f>
        <v>7.5954260324933003E-3</v>
      </c>
      <c r="AM18" s="32">
        <f>IxI!AN19</f>
        <v>3.5962283912490702E-4</v>
      </c>
      <c r="AN18" s="32">
        <f>IxI!AO19</f>
        <v>6.9034934675797105E-2</v>
      </c>
      <c r="AO18" s="32">
        <f>IxI!AP19</f>
        <v>3.6778026535326198E-2</v>
      </c>
      <c r="AP18" s="32">
        <f>IxI!AQ19</f>
        <v>5.3728445599738103E-3</v>
      </c>
      <c r="AQ18" s="32">
        <f>IxI!AR19</f>
        <v>4.49328395527041E-2</v>
      </c>
      <c r="AR18" s="32">
        <f>IxI!AS19</f>
        <v>5.7675740969400204E-4</v>
      </c>
      <c r="AS18" s="32">
        <f>IxI!AT19</f>
        <v>1.23650787526024E-2</v>
      </c>
      <c r="AT18" s="32">
        <f>IxI!AU19</f>
        <v>1.1851053964994399E-3</v>
      </c>
      <c r="AU18" s="32">
        <f>IxI!AV19</f>
        <v>1.07803845433988E-2</v>
      </c>
      <c r="AV18" s="32">
        <f>IxI!AW19</f>
        <v>3.4262456648488801E-2</v>
      </c>
      <c r="AW18" s="32">
        <f>IxI!AX19</f>
        <v>0.133189397550424</v>
      </c>
      <c r="AX18" s="32">
        <f>IxI!AY19</f>
        <v>3.5402224744324397E-2</v>
      </c>
      <c r="AY18" s="32">
        <f>IxI!AZ19</f>
        <v>4.8954023184920897E-2</v>
      </c>
      <c r="AZ18" s="32">
        <f>IxI!BA19</f>
        <v>0.229940736932432</v>
      </c>
      <c r="BA18" s="32">
        <f>IxI!BB19</f>
        <v>5.1864570541011896E-6</v>
      </c>
      <c r="BB18" s="32">
        <f>IxI!BC19</f>
        <v>5.6523922104158998E-2</v>
      </c>
      <c r="BC18" s="32">
        <f>IxI!BD19</f>
        <v>3.5485764424423603E-2</v>
      </c>
      <c r="BD18" s="32">
        <f>IxI!BE19</f>
        <v>4.7186749477556099E-2</v>
      </c>
      <c r="BE18" s="32">
        <f>IxI!BF19</f>
        <v>0.50928292577328704</v>
      </c>
      <c r="BF18" s="32">
        <f>IxI!BG19</f>
        <v>7.4231743915170201</v>
      </c>
      <c r="BG18" s="32">
        <f>IxI!BH19</f>
        <v>16.617449171866198</v>
      </c>
      <c r="BH18" s="32">
        <f>IxI!BI19</f>
        <v>0.25939509941433703</v>
      </c>
      <c r="BI18" s="32">
        <f>IxI!BJ19</f>
        <v>0.69997500263247303</v>
      </c>
      <c r="BJ18" s="32">
        <f>IxI!BK19</f>
        <v>0.21882523934972001</v>
      </c>
      <c r="BK18" s="32">
        <f>IxI!BL19</f>
        <v>0.425652453999111</v>
      </c>
      <c r="BL18" s="32">
        <f>IxI!BM19</f>
        <v>0.47087863603281699</v>
      </c>
      <c r="BM18" s="32">
        <f>IxI!BN19</f>
        <v>0.26953418581988697</v>
      </c>
      <c r="BN18" s="32">
        <f>IxI!BO19</f>
        <v>9.4520194791706196</v>
      </c>
      <c r="BO18" s="32">
        <f>IxI!BP19</f>
        <v>12.438252386001601</v>
      </c>
      <c r="BP18" s="32">
        <f>IxI!BQ19</f>
        <v>8.6010710302187696E-2</v>
      </c>
      <c r="BQ18" s="32">
        <f>IxI!BR19</f>
        <v>3.4125398443419497E-2</v>
      </c>
      <c r="BR18" s="32">
        <f>IxI!BS19</f>
        <v>4.2008054000970602E-2</v>
      </c>
      <c r="BS18" s="32">
        <f>IxI!BT19</f>
        <v>0.182553496906186</v>
      </c>
      <c r="BT18" s="32">
        <f>IxI!BU19</f>
        <v>9.3415167726116799E-2</v>
      </c>
      <c r="BU18" s="32">
        <f>IxI!BV19</f>
        <v>8.0719457416745001E-3</v>
      </c>
      <c r="BV18" s="32">
        <f>IxI!BW19</f>
        <v>1.4481104734719601</v>
      </c>
      <c r="BW18" s="32">
        <f>IxI!BX19</f>
        <v>0.77106088631293401</v>
      </c>
      <c r="BX18" s="32">
        <f>IxI!BY19</f>
        <v>0.49782687433388301</v>
      </c>
      <c r="BY18" s="32">
        <f>IxI!BZ19</f>
        <v>1.49383505536684E-3</v>
      </c>
      <c r="BZ18" s="32">
        <f>IxI!CA19</f>
        <v>0</v>
      </c>
      <c r="CA18" s="32">
        <f>IxI!CB19</f>
        <v>8.0701211424476602E-2</v>
      </c>
      <c r="CB18" s="32">
        <f>IxI!CC19</f>
        <v>0.12555723961919599</v>
      </c>
      <c r="CC18" s="32">
        <f>IxI!CD19</f>
        <v>7.3549133164018302E-2</v>
      </c>
      <c r="CD18" s="32">
        <f>IxI!CE19</f>
        <v>0.485035071491487</v>
      </c>
      <c r="CE18" s="32">
        <f>IxI!CF19</f>
        <v>1.0714944056312301</v>
      </c>
      <c r="CF18" s="32">
        <f>IxI!CG19</f>
        <v>0.29765955527673699</v>
      </c>
      <c r="CG18" s="32">
        <f>IxI!CH19</f>
        <v>9.0019428079873107E-2</v>
      </c>
      <c r="CH18" s="32">
        <f>IxI!CI19</f>
        <v>7.5353323198627795E-2</v>
      </c>
      <c r="CI18" s="32">
        <f>IxI!CJ19</f>
        <v>0.15785109283705401</v>
      </c>
      <c r="CJ18" s="32">
        <f>IxI!CK19</f>
        <v>4.3292814232941602E-2</v>
      </c>
      <c r="CK18" s="32">
        <f>IxI!CL19</f>
        <v>0.183390824125992</v>
      </c>
      <c r="CL18" s="32">
        <f>IxI!CM19</f>
        <v>0.60529272786815402</v>
      </c>
      <c r="CM18" s="32">
        <f>IxI!CN19</f>
        <v>9.5454223727948692E-3</v>
      </c>
      <c r="CN18" s="32">
        <f>IxI!CO19</f>
        <v>0.96262812788422403</v>
      </c>
      <c r="CO18" s="32">
        <f>IxI!CP19</f>
        <v>0.26807798251224901</v>
      </c>
      <c r="CP18" s="32">
        <f>IxI!CQ19</f>
        <v>4.4060698679336202E-3</v>
      </c>
      <c r="CQ18" s="32">
        <f>IxI!CR19</f>
        <v>2.9488704359239599</v>
      </c>
      <c r="CR18" s="32">
        <f>IxI!CS19</f>
        <v>3.1247601912143002</v>
      </c>
      <c r="CS18" s="32">
        <f>IxI!CT19</f>
        <v>1.02095107223488</v>
      </c>
      <c r="CT18" s="32">
        <f>IxI!CU19</f>
        <v>0.37487863885067801</v>
      </c>
      <c r="CU18" s="32">
        <f>IxI!CV19</f>
        <v>9.6464766257032694E-2</v>
      </c>
      <c r="CV18" s="32">
        <f>IxI!CW19</f>
        <v>0.105914811560007</v>
      </c>
      <c r="CW18" s="32">
        <f>IxI!CX19</f>
        <v>0.106558585331327</v>
      </c>
      <c r="CX18" s="32">
        <f>IxI!CY19</f>
        <v>0.26393070689778902</v>
      </c>
      <c r="CY18" s="32">
        <f>IxI!CZ19</f>
        <v>0.36394797781177102</v>
      </c>
      <c r="CZ18" s="32">
        <f>IxI!DA19</f>
        <v>0.49029469494542299</v>
      </c>
      <c r="DA18" s="32">
        <f>IxI!DB19</f>
        <v>1.46277057987904E-2</v>
      </c>
      <c r="DB18" s="32">
        <f>IxI!DC19</f>
        <v>0</v>
      </c>
      <c r="DC18" s="32">
        <f>SUM(IxI!DE19:DF19)</f>
        <v>258.10696189742202</v>
      </c>
      <c r="DD18" s="32">
        <v>0</v>
      </c>
      <c r="DE18" s="32">
        <f>SUM(IxI!DH19:DI19)</f>
        <v>0</v>
      </c>
      <c r="DF18" s="32">
        <f>IxI!DK19</f>
        <v>9.0335090888033702E-4</v>
      </c>
      <c r="DG18" s="32">
        <f>SUM(IxI!DL19:DM19)</f>
        <v>2.5702113567881502</v>
      </c>
      <c r="DH18" s="32">
        <f>IxI!DG19</f>
        <v>3.0972407184053901</v>
      </c>
      <c r="DI18" s="32">
        <f>IxI!DO19</f>
        <v>193.28881530368801</v>
      </c>
      <c r="DJ18" s="32">
        <f>IxI!DP19</f>
        <v>8.0881813140760404</v>
      </c>
      <c r="DK18" s="32">
        <v>0</v>
      </c>
      <c r="DL18" s="32">
        <v>0</v>
      </c>
      <c r="DM18" s="32">
        <v>0</v>
      </c>
      <c r="DN18" s="134">
        <f t="shared" si="0"/>
        <v>573.20242133520503</v>
      </c>
      <c r="DO18" s="22"/>
      <c r="DP18" s="126"/>
      <c r="DQ18" s="411">
        <f>Data!R42</f>
        <v>3070.3904188234128</v>
      </c>
      <c r="DR18" s="143">
        <f>Data!S42</f>
        <v>1.3768991185684055E-3</v>
      </c>
      <c r="DS18" s="21"/>
      <c r="DT18" s="138">
        <v>2.6346924079999998</v>
      </c>
      <c r="DU18" s="143">
        <f t="shared" si="1"/>
        <v>6.8538002086531509E-5</v>
      </c>
      <c r="DV18" s="21"/>
    </row>
    <row r="19" spans="1:126">
      <c r="A19" s="30" t="str">
        <f>IxI!B20</f>
        <v>13</v>
      </c>
      <c r="B19" s="29" t="str">
        <f>IxI!C20</f>
        <v>Grain milling &amp; starch</v>
      </c>
      <c r="C19" s="27">
        <f>IxI!D20</f>
        <v>3.9833520559288699E-4</v>
      </c>
      <c r="D19" s="27">
        <f>IxI!E20</f>
        <v>2.5131268016215301E-4</v>
      </c>
      <c r="E19" s="27">
        <f>IxI!F20</f>
        <v>4.7032527237742302E-5</v>
      </c>
      <c r="F19" s="27">
        <f>IxI!G20</f>
        <v>2.3370811174790301E-4</v>
      </c>
      <c r="G19" s="27">
        <f>IxI!H20</f>
        <v>3.4475374080776098E-7</v>
      </c>
      <c r="H19" s="27">
        <f>IxI!I20</f>
        <v>3.3549224730918399E-4</v>
      </c>
      <c r="I19" s="27">
        <f>IxI!J20</f>
        <v>0</v>
      </c>
      <c r="J19" s="27">
        <f>IxI!K20</f>
        <v>1.9355322334501201E-4</v>
      </c>
      <c r="K19" s="27">
        <f>IxI!L20</f>
        <v>1.5894039015825302E-2</v>
      </c>
      <c r="L19" s="27">
        <f>IxI!M20</f>
        <v>2.9049732761313001</v>
      </c>
      <c r="M19" s="27">
        <f>IxI!N20</f>
        <v>1.1638076202240499</v>
      </c>
      <c r="N19" s="27">
        <f>IxI!O20</f>
        <v>0.14973464810064399</v>
      </c>
      <c r="O19" s="27">
        <f>IxI!P20</f>
        <v>0.70110379377153798</v>
      </c>
      <c r="P19" s="27">
        <f>IxI!Q20</f>
        <v>13.890978881936199</v>
      </c>
      <c r="Q19" s="27">
        <f>IxI!R20</f>
        <v>0.61576238497025004</v>
      </c>
      <c r="R19" s="27">
        <f>IxI!S20</f>
        <v>3.2328393791895502</v>
      </c>
      <c r="S19" s="27">
        <f>IxI!T20</f>
        <v>10.1764337824156</v>
      </c>
      <c r="T19" s="27">
        <f>IxI!U20</f>
        <v>1.05978168632833</v>
      </c>
      <c r="U19" s="27">
        <f>IxI!V20</f>
        <v>1.3117615691702101E-4</v>
      </c>
      <c r="V19" s="27">
        <f>IxI!W20</f>
        <v>0</v>
      </c>
      <c r="W19" s="27">
        <f>IxI!X20</f>
        <v>1.4163454545978001E-4</v>
      </c>
      <c r="X19" s="27">
        <f>IxI!Y20</f>
        <v>9.3860590893258598E-5</v>
      </c>
      <c r="Y19" s="27">
        <f>IxI!Z20</f>
        <v>4.73289564651588E-6</v>
      </c>
      <c r="Z19" s="27">
        <f>IxI!AA20</f>
        <v>3.3900043532447601E-4</v>
      </c>
      <c r="AA19" s="27">
        <f>IxI!AB20</f>
        <v>0.70622614346049295</v>
      </c>
      <c r="AB19" s="27">
        <f>IxI!AC20</f>
        <v>2.1394042997469899E-4</v>
      </c>
      <c r="AC19" s="27">
        <f>IxI!AD20</f>
        <v>2.5033267942322702E-4</v>
      </c>
      <c r="AD19" s="27">
        <f>IxI!AE20</f>
        <v>2.1677024676739801E-5</v>
      </c>
      <c r="AE19" s="27">
        <f>IxI!AF20</f>
        <v>2.55031284526503E-5</v>
      </c>
      <c r="AF19" s="27">
        <f>IxI!AG20</f>
        <v>4.3923698826778399E-5</v>
      </c>
      <c r="AG19" s="27">
        <f>IxI!AH20</f>
        <v>4.8188069851520001E-5</v>
      </c>
      <c r="AH19" s="27">
        <f>IxI!AI20</f>
        <v>0.146028998881572</v>
      </c>
      <c r="AI19" s="27">
        <f>IxI!AJ20</f>
        <v>2.0053418197617099E-4</v>
      </c>
      <c r="AJ19" s="27">
        <f>IxI!AK20</f>
        <v>3.2470978687113001E-4</v>
      </c>
      <c r="AK19" s="27">
        <f>IxI!AL20</f>
        <v>1.3308160746794699E-4</v>
      </c>
      <c r="AL19" s="27">
        <f>IxI!AM20</f>
        <v>3.7940571545056101E-5</v>
      </c>
      <c r="AM19" s="27">
        <f>IxI!AN20</f>
        <v>7.6576508130769408E-6</v>
      </c>
      <c r="AN19" s="27">
        <f>IxI!AO20</f>
        <v>2.1324754007928199E-3</v>
      </c>
      <c r="AO19" s="27">
        <f>IxI!AP20</f>
        <v>1.7742753715882999E-3</v>
      </c>
      <c r="AP19" s="27">
        <f>IxI!AQ20</f>
        <v>2.9688292377740401E-4</v>
      </c>
      <c r="AQ19" s="27">
        <f>IxI!AR20</f>
        <v>9.6257323442863101E-4</v>
      </c>
      <c r="AR19" s="27">
        <f>IxI!AS20</f>
        <v>7.5507979537472694E-5</v>
      </c>
      <c r="AS19" s="27">
        <f>IxI!AT20</f>
        <v>1.2956459238694601E-3</v>
      </c>
      <c r="AT19" s="27">
        <f>IxI!AU20</f>
        <v>2.2632614635036301E-4</v>
      </c>
      <c r="AU19" s="27">
        <f>IxI!AV20</f>
        <v>1.91160243805494E-4</v>
      </c>
      <c r="AV19" s="27">
        <f>IxI!AW20</f>
        <v>9.3838092126325E-3</v>
      </c>
      <c r="AW19" s="27">
        <f>IxI!AX20</f>
        <v>1.92551594918996E-3</v>
      </c>
      <c r="AX19" s="27">
        <f>IxI!AY20</f>
        <v>3.83879137045594E-4</v>
      </c>
      <c r="AY19" s="27">
        <f>IxI!AZ20</f>
        <v>7.6282576742048097E-4</v>
      </c>
      <c r="AZ19" s="27">
        <f>IxI!BA20</f>
        <v>2.4533947023581198E-3</v>
      </c>
      <c r="BA19" s="27">
        <f>IxI!BB20</f>
        <v>3.8941584136854298E-6</v>
      </c>
      <c r="BB19" s="27">
        <f>IxI!BC20</f>
        <v>1.14743109145842E-2</v>
      </c>
      <c r="BC19" s="27">
        <f>IxI!BD20</f>
        <v>6.5832237536041999E-3</v>
      </c>
      <c r="BD19" s="27">
        <f>IxI!BE20</f>
        <v>1.10457682537625E-2</v>
      </c>
      <c r="BE19" s="27">
        <f>IxI!BF20</f>
        <v>1.5092327468971599E-3</v>
      </c>
      <c r="BF19" s="27">
        <f>IxI!BG20</f>
        <v>0.60859810630896805</v>
      </c>
      <c r="BG19" s="27">
        <f>IxI!BH20</f>
        <v>0.86902573411731199</v>
      </c>
      <c r="BH19" s="27">
        <f>IxI!BI20</f>
        <v>4.2586955929609996E-3</v>
      </c>
      <c r="BI19" s="27">
        <f>IxI!BJ20</f>
        <v>1.4784635038116599E-2</v>
      </c>
      <c r="BJ19" s="27">
        <f>IxI!BK20</f>
        <v>2.2691729806964599E-4</v>
      </c>
      <c r="BK19" s="27">
        <f>IxI!BL20</f>
        <v>4.3076404250034502E-4</v>
      </c>
      <c r="BL19" s="27">
        <f>IxI!BM20</f>
        <v>4.87991915064785E-3</v>
      </c>
      <c r="BM19" s="27">
        <f>IxI!BN20</f>
        <v>6.9100187561359997E-4</v>
      </c>
      <c r="BN19" s="27">
        <f>IxI!BO20</f>
        <v>0.83668958697987195</v>
      </c>
      <c r="BO19" s="27">
        <f>IxI!BP20</f>
        <v>1.29252283312621</v>
      </c>
      <c r="BP19" s="27">
        <f>IxI!BQ20</f>
        <v>1.1100548598208201E-3</v>
      </c>
      <c r="BQ19" s="27">
        <f>IxI!BR20</f>
        <v>2.35442078263622E-3</v>
      </c>
      <c r="BR19" s="27">
        <f>IxI!BS20</f>
        <v>2.1925311459112802E-3</v>
      </c>
      <c r="BS19" s="27">
        <f>IxI!BT20</f>
        <v>1.2027087278950199E-3</v>
      </c>
      <c r="BT19" s="27">
        <f>IxI!BU20</f>
        <v>6.1843884358624901E-3</v>
      </c>
      <c r="BU19" s="27">
        <f>IxI!BV20</f>
        <v>2.8317150672621798E-4</v>
      </c>
      <c r="BV19" s="27">
        <f>IxI!BW20</f>
        <v>4.5131656069572999E-3</v>
      </c>
      <c r="BW19" s="27">
        <f>IxI!BX20</f>
        <v>7.0366123156281402E-3</v>
      </c>
      <c r="BX19" s="27">
        <f>IxI!BY20</f>
        <v>6.9217153787698297E-4</v>
      </c>
      <c r="BY19" s="27">
        <f>IxI!BZ20</f>
        <v>1.14436970516631E-3</v>
      </c>
      <c r="BZ19" s="27">
        <f>IxI!CA20</f>
        <v>0</v>
      </c>
      <c r="CA19" s="27">
        <f>IxI!CB20</f>
        <v>6.7620414496392402E-4</v>
      </c>
      <c r="CB19" s="27">
        <f>IxI!CC20</f>
        <v>9.4319357334767798E-4</v>
      </c>
      <c r="CC19" s="27">
        <f>IxI!CD20</f>
        <v>2.6434030356814301E-4</v>
      </c>
      <c r="CD19" s="27">
        <f>IxI!CE20</f>
        <v>4.5419927188058498E-3</v>
      </c>
      <c r="CE19" s="27">
        <f>IxI!CF20</f>
        <v>7.5600862285799498E-3</v>
      </c>
      <c r="CF19" s="27">
        <f>IxI!CG20</f>
        <v>2.4736883240254501E-3</v>
      </c>
      <c r="CG19" s="27">
        <f>IxI!CH20</f>
        <v>1.02825230475173E-4</v>
      </c>
      <c r="CH19" s="27">
        <f>IxI!CI20</f>
        <v>1.31973856225242E-3</v>
      </c>
      <c r="CI19" s="27">
        <f>IxI!CJ20</f>
        <v>1.66244471805177E-4</v>
      </c>
      <c r="CJ19" s="27">
        <f>IxI!CK20</f>
        <v>3.7294248748349899E-3</v>
      </c>
      <c r="CK19" s="27">
        <f>IxI!CL20</f>
        <v>1.16541035641512E-2</v>
      </c>
      <c r="CL19" s="27">
        <f>IxI!CM20</f>
        <v>1.8534096753286199E-3</v>
      </c>
      <c r="CM19" s="27">
        <f>IxI!CN20</f>
        <v>1.06276177554918E-4</v>
      </c>
      <c r="CN19" s="27">
        <f>IxI!CO20</f>
        <v>1.3927245185585101E-3</v>
      </c>
      <c r="CO19" s="27">
        <f>IxI!CP20</f>
        <v>4.4725373379057801E-3</v>
      </c>
      <c r="CP19" s="27">
        <f>IxI!CQ20</f>
        <v>6.4654001254643503E-2</v>
      </c>
      <c r="CQ19" s="27">
        <f>IxI!CR20</f>
        <v>0.43662196216035998</v>
      </c>
      <c r="CR19" s="27">
        <f>IxI!CS20</f>
        <v>0.433354676345301</v>
      </c>
      <c r="CS19" s="27">
        <f>IxI!CT20</f>
        <v>0.10410800318278</v>
      </c>
      <c r="CT19" s="27">
        <f>IxI!CU20</f>
        <v>0.110911028278622</v>
      </c>
      <c r="CU19" s="27">
        <f>IxI!CV20</f>
        <v>3.5528014799505597E-2</v>
      </c>
      <c r="CV19" s="27">
        <f>IxI!CW20</f>
        <v>4.4845867915972802E-4</v>
      </c>
      <c r="CW19" s="27">
        <f>IxI!CX20</f>
        <v>9.6682108072105206E-3</v>
      </c>
      <c r="CX19" s="27">
        <f>IxI!CY20</f>
        <v>2.4804675339514401E-2</v>
      </c>
      <c r="CY19" s="27">
        <f>IxI!CZ20</f>
        <v>4.4075895726061103E-4</v>
      </c>
      <c r="CZ19" s="27">
        <f>IxI!DA20</f>
        <v>4.9890174830562899E-2</v>
      </c>
      <c r="DA19" s="27">
        <f>IxI!DB20</f>
        <v>1.63498551027041E-3</v>
      </c>
      <c r="DB19" s="27">
        <f>IxI!DC20</f>
        <v>0</v>
      </c>
      <c r="DC19" s="27">
        <f>SUM(IxI!DE20:DF20)</f>
        <v>19.553968351622046</v>
      </c>
      <c r="DD19" s="27">
        <v>0</v>
      </c>
      <c r="DE19" s="27">
        <f>SUM(IxI!DH20:DI20)</f>
        <v>0</v>
      </c>
      <c r="DF19" s="27">
        <f>IxI!DK20</f>
        <v>9.6869899453674597E-4</v>
      </c>
      <c r="DG19" s="27">
        <f>SUM(IxI!DL20:DM20)</f>
        <v>-0.63929744401900901</v>
      </c>
      <c r="DH19" s="27">
        <f>IxI!DG20</f>
        <v>0.24738959730533799</v>
      </c>
      <c r="DI19" s="27">
        <f>IxI!DO20</f>
        <v>8.9249088708547895</v>
      </c>
      <c r="DJ19" s="27">
        <f>IxI!DP20</f>
        <v>7.1984232492304798</v>
      </c>
      <c r="DK19" s="27">
        <v>0</v>
      </c>
      <c r="DL19" s="27">
        <v>0</v>
      </c>
      <c r="DM19" s="27">
        <v>0</v>
      </c>
      <c r="DN19" s="133">
        <f t="shared" si="0"/>
        <v>75.078027860442944</v>
      </c>
      <c r="DO19" s="22"/>
      <c r="DP19" s="126"/>
      <c r="DQ19" s="410">
        <f>Data!R43</f>
        <v>275.53881693287843</v>
      </c>
      <c r="DR19" s="142">
        <f>Data!S43</f>
        <v>1.2356381515535252E-4</v>
      </c>
      <c r="DS19" s="21"/>
      <c r="DT19" s="137">
        <v>1.416460702</v>
      </c>
      <c r="DU19" s="142">
        <f t="shared" si="1"/>
        <v>3.6847332255707439E-5</v>
      </c>
      <c r="DV19" s="21"/>
    </row>
    <row r="20" spans="1:126">
      <c r="A20" s="24" t="str">
        <f>IxI!B21</f>
        <v>14</v>
      </c>
      <c r="B20" s="23" t="str">
        <f>IxI!C21</f>
        <v>Bakery &amp; farinaceous</v>
      </c>
      <c r="C20" s="21">
        <f>IxI!D21</f>
        <v>0</v>
      </c>
      <c r="D20" s="21">
        <f>IxI!E21</f>
        <v>1.5835773421753001E-3</v>
      </c>
      <c r="E20" s="21">
        <f>IxI!F21</f>
        <v>9.7226041673802296E-4</v>
      </c>
      <c r="F20" s="21">
        <f>IxI!G21</f>
        <v>0.854928030439284</v>
      </c>
      <c r="G20" s="21">
        <f>IxI!H21</f>
        <v>0.370661779393199</v>
      </c>
      <c r="H20" s="21">
        <f>IxI!I21</f>
        <v>5.8573161057505303E-3</v>
      </c>
      <c r="I20" s="21">
        <f>IxI!J21</f>
        <v>0</v>
      </c>
      <c r="J20" s="21">
        <f>IxI!K21</f>
        <v>4.9879965412925102E-2</v>
      </c>
      <c r="K20" s="21">
        <f>IxI!L21</f>
        <v>3.1427807418115998</v>
      </c>
      <c r="L20" s="21">
        <f>IxI!M21</f>
        <v>0.67597712792359399</v>
      </c>
      <c r="M20" s="21">
        <f>IxI!N21</f>
        <v>0</v>
      </c>
      <c r="N20" s="21">
        <f>IxI!O21</f>
        <v>2.3201403743200701E-2</v>
      </c>
      <c r="O20" s="21">
        <f>IxI!P21</f>
        <v>7.5242310929901399E-2</v>
      </c>
      <c r="P20" s="21">
        <f>IxI!Q21</f>
        <v>5.8119220757105001</v>
      </c>
      <c r="Q20" s="21">
        <f>IxI!R21</f>
        <v>0.177208255972474</v>
      </c>
      <c r="R20" s="21">
        <f>IxI!S21</f>
        <v>0.36263061203478802</v>
      </c>
      <c r="S20" s="21">
        <f>IxI!T21</f>
        <v>1.16922760876253</v>
      </c>
      <c r="T20" s="21">
        <f>IxI!U21</f>
        <v>0.120113622837554</v>
      </c>
      <c r="U20" s="21">
        <f>IxI!V21</f>
        <v>1.3354900937023699E-2</v>
      </c>
      <c r="V20" s="21">
        <f>IxI!W21</f>
        <v>0</v>
      </c>
      <c r="W20" s="21">
        <f>IxI!X21</f>
        <v>1.8357305121159202E-2</v>
      </c>
      <c r="X20" s="21">
        <f>IxI!Y21</f>
        <v>3.4318333198351501E-3</v>
      </c>
      <c r="Y20" s="21">
        <f>IxI!Z21</f>
        <v>1.0869198797011899E-2</v>
      </c>
      <c r="Z20" s="21">
        <f>IxI!AA21</f>
        <v>2.39496959978646E-2</v>
      </c>
      <c r="AA20" s="21">
        <f>IxI!AB21</f>
        <v>9.1403059946605303E-2</v>
      </c>
      <c r="AB20" s="21">
        <f>IxI!AC21</f>
        <v>8.9574657192584301E-3</v>
      </c>
      <c r="AC20" s="21">
        <f>IxI!AD21</f>
        <v>1.0740127999518301</v>
      </c>
      <c r="AD20" s="21">
        <f>IxI!AE21</f>
        <v>1.31585767769053E-2</v>
      </c>
      <c r="AE20" s="21">
        <f>IxI!AF21</f>
        <v>3.4028600451491298E-3</v>
      </c>
      <c r="AF20" s="21">
        <f>IxI!AG21</f>
        <v>1.05475000622402E-2</v>
      </c>
      <c r="AG20" s="21">
        <f>IxI!AH21</f>
        <v>6.0771747000927902E-4</v>
      </c>
      <c r="AH20" s="21">
        <f>IxI!AI21</f>
        <v>0.25882753939623798</v>
      </c>
      <c r="AI20" s="21">
        <f>IxI!AJ21</f>
        <v>2.9764654359631999E-2</v>
      </c>
      <c r="AJ20" s="21">
        <f>IxI!AK21</f>
        <v>8.1680013268971997E-3</v>
      </c>
      <c r="AK20" s="21">
        <f>IxI!AL21</f>
        <v>1.8050026816227101E-3</v>
      </c>
      <c r="AL20" s="21">
        <f>IxI!AM21</f>
        <v>1.0411770776574999E-2</v>
      </c>
      <c r="AM20" s="21">
        <f>IxI!AN21</f>
        <v>5.4756219099967303E-4</v>
      </c>
      <c r="AN20" s="21">
        <f>IxI!AO21</f>
        <v>7.7399999435089198E-2</v>
      </c>
      <c r="AO20" s="21">
        <f>IxI!AP21</f>
        <v>4.1124182575034002E-2</v>
      </c>
      <c r="AP20" s="21">
        <f>IxI!AQ21</f>
        <v>5.5025346634431198E-3</v>
      </c>
      <c r="AQ20" s="21">
        <f>IxI!AR21</f>
        <v>4.5703569205663902E-2</v>
      </c>
      <c r="AR20" s="21">
        <f>IxI!AS21</f>
        <v>1.2082043793247899E-3</v>
      </c>
      <c r="AS20" s="21">
        <f>IxI!AT21</f>
        <v>1.5871391952532201E-2</v>
      </c>
      <c r="AT20" s="21">
        <f>IxI!AU21</f>
        <v>3.64339477683527E-3</v>
      </c>
      <c r="AU20" s="21">
        <f>IxI!AV21</f>
        <v>1.5795622467576501E-2</v>
      </c>
      <c r="AV20" s="21">
        <f>IxI!AW21</f>
        <v>4.5614109853860003E-2</v>
      </c>
      <c r="AW20" s="21">
        <f>IxI!AX21</f>
        <v>8.7414228404784106E-2</v>
      </c>
      <c r="AX20" s="21">
        <f>IxI!AY21</f>
        <v>4.7860500494480797E-2</v>
      </c>
      <c r="AY20" s="21">
        <f>IxI!AZ21</f>
        <v>0.25479903826815098</v>
      </c>
      <c r="AZ20" s="21">
        <f>IxI!BA21</f>
        <v>0.25152823265771201</v>
      </c>
      <c r="BA20" s="21">
        <f>IxI!BB21</f>
        <v>1.5616810420332799E-5</v>
      </c>
      <c r="BB20" s="21">
        <f>IxI!BC21</f>
        <v>0.17986299142685899</v>
      </c>
      <c r="BC20" s="21">
        <f>IxI!BD21</f>
        <v>0.107053312209763</v>
      </c>
      <c r="BD20" s="21">
        <f>IxI!BE21</f>
        <v>0.169742010688189</v>
      </c>
      <c r="BE20" s="21">
        <f>IxI!BF21</f>
        <v>0.32605224262471799</v>
      </c>
      <c r="BF20" s="21">
        <f>IxI!BG21</f>
        <v>36.363355712464298</v>
      </c>
      <c r="BG20" s="21">
        <f>IxI!BH21</f>
        <v>72.061399720081496</v>
      </c>
      <c r="BH20" s="21">
        <f>IxI!BI21</f>
        <v>0.31275574471289602</v>
      </c>
      <c r="BI20" s="21">
        <f>IxI!BJ21</f>
        <v>0.55804037646065496</v>
      </c>
      <c r="BJ20" s="21">
        <f>IxI!BK21</f>
        <v>0.53536016365679695</v>
      </c>
      <c r="BK20" s="21">
        <f>IxI!BL21</f>
        <v>0.582356180202104</v>
      </c>
      <c r="BL20" s="21">
        <f>IxI!BM21</f>
        <v>0.51558677855066704</v>
      </c>
      <c r="BM20" s="21">
        <f>IxI!BN21</f>
        <v>0.33248701864966101</v>
      </c>
      <c r="BN20" s="21">
        <f>IxI!BO21</f>
        <v>30.776284523911901</v>
      </c>
      <c r="BO20" s="21">
        <f>IxI!BP21</f>
        <v>54.444064029607901</v>
      </c>
      <c r="BP20" s="21">
        <f>IxI!BQ21</f>
        <v>0.11152528645050799</v>
      </c>
      <c r="BQ20" s="21">
        <f>IxI!BR21</f>
        <v>4.7079875495014398E-2</v>
      </c>
      <c r="BR20" s="21">
        <f>IxI!BS21</f>
        <v>3.24454205121949E-2</v>
      </c>
      <c r="BS20" s="21">
        <f>IxI!BT21</f>
        <v>0.163088796415959</v>
      </c>
      <c r="BT20" s="21">
        <f>IxI!BU21</f>
        <v>0.12141657920302699</v>
      </c>
      <c r="BU20" s="21">
        <f>IxI!BV21</f>
        <v>1.06525734939151E-2</v>
      </c>
      <c r="BV20" s="21">
        <f>IxI!BW21</f>
        <v>1.8983621490770299</v>
      </c>
      <c r="BW20" s="21">
        <f>IxI!BX21</f>
        <v>1.4425694550264301</v>
      </c>
      <c r="BX20" s="21">
        <f>IxI!BY21</f>
        <v>0.68761666920239495</v>
      </c>
      <c r="BY20" s="21">
        <f>IxI!BZ21</f>
        <v>5.6740167292266804E-3</v>
      </c>
      <c r="BZ20" s="21">
        <f>IxI!CA21</f>
        <v>0</v>
      </c>
      <c r="CA20" s="21">
        <f>IxI!CB21</f>
        <v>1.39144816908942E-3</v>
      </c>
      <c r="CB20" s="21">
        <f>IxI!CC21</f>
        <v>0.15512797286636201</v>
      </c>
      <c r="CC20" s="21">
        <f>IxI!CD21</f>
        <v>0.210561861781036</v>
      </c>
      <c r="CD20" s="21">
        <f>IxI!CE21</f>
        <v>0.57153749274132604</v>
      </c>
      <c r="CE20" s="21">
        <f>IxI!CF21</f>
        <v>1.3945732740965699</v>
      </c>
      <c r="CF20" s="21">
        <f>IxI!CG21</f>
        <v>0.30237978627908801</v>
      </c>
      <c r="CG20" s="21">
        <f>IxI!CH21</f>
        <v>0.114585982130072</v>
      </c>
      <c r="CH20" s="21">
        <f>IxI!CI21</f>
        <v>9.2400325828113306E-2</v>
      </c>
      <c r="CI20" s="21">
        <f>IxI!CJ21</f>
        <v>0.20758393030241901</v>
      </c>
      <c r="CJ20" s="21">
        <f>IxI!CK21</f>
        <v>8.9922029297351602E-2</v>
      </c>
      <c r="CK20" s="21">
        <f>IxI!CL21</f>
        <v>0.21323356765777099</v>
      </c>
      <c r="CL20" s="21">
        <f>IxI!CM21</f>
        <v>0.79354366705440005</v>
      </c>
      <c r="CM20" s="21">
        <f>IxI!CN21</f>
        <v>1.1714393749000501E-2</v>
      </c>
      <c r="CN20" s="21">
        <f>IxI!CO21</f>
        <v>1.4678181419815699</v>
      </c>
      <c r="CO20" s="21">
        <f>IxI!CP21</f>
        <v>0.24849822985466799</v>
      </c>
      <c r="CP20" s="21">
        <f>IxI!CQ21</f>
        <v>2.3189925019331099E-2</v>
      </c>
      <c r="CQ20" s="21">
        <f>IxI!CR21</f>
        <v>3.3240331594436698</v>
      </c>
      <c r="CR20" s="21">
        <f>IxI!CS21</f>
        <v>6.6669124548484904</v>
      </c>
      <c r="CS20" s="21">
        <f>IxI!CT21</f>
        <v>1.2337782060912901</v>
      </c>
      <c r="CT20" s="21">
        <f>IxI!CU21</f>
        <v>0.72986024995076204</v>
      </c>
      <c r="CU20" s="21">
        <f>IxI!CV21</f>
        <v>6.5237788947048903E-2</v>
      </c>
      <c r="CV20" s="21">
        <f>IxI!CW21</f>
        <v>7.0761188301210004E-2</v>
      </c>
      <c r="CW20" s="21">
        <f>IxI!CX21</f>
        <v>8.9204191225732393E-2</v>
      </c>
      <c r="CX20" s="21">
        <f>IxI!CY21</f>
        <v>0.222526517016364</v>
      </c>
      <c r="CY20" s="21">
        <f>IxI!CZ21</f>
        <v>0.59007765237609999</v>
      </c>
      <c r="CZ20" s="21">
        <f>IxI!DA21</f>
        <v>0.133240479106571</v>
      </c>
      <c r="DA20" s="21">
        <f>IxI!DB21</f>
        <v>7.9370839734189107E-3</v>
      </c>
      <c r="DB20" s="21">
        <f>IxI!DC21</f>
        <v>0</v>
      </c>
      <c r="DC20" s="21">
        <f>SUM(IxI!DE21:DF21)</f>
        <v>394.541086371483</v>
      </c>
      <c r="DD20" s="21">
        <v>0</v>
      </c>
      <c r="DE20" s="21">
        <f>SUM(IxI!DH21:DI21)</f>
        <v>0</v>
      </c>
      <c r="DF20" s="21">
        <f>IxI!DK21</f>
        <v>2.4306783265718501E-2</v>
      </c>
      <c r="DG20" s="21">
        <f>SUM(IxI!DL21:DM21)</f>
        <v>-1.7654553713607499</v>
      </c>
      <c r="DH20" s="21">
        <f>IxI!DG21</f>
        <v>10.7829800934981</v>
      </c>
      <c r="DI20" s="21">
        <f>IxI!DO21</f>
        <v>361.64885484108999</v>
      </c>
      <c r="DJ20" s="21">
        <f>IxI!DP21</f>
        <v>57.175298145048998</v>
      </c>
      <c r="DK20" s="21">
        <v>0</v>
      </c>
      <c r="DL20" s="21">
        <v>0</v>
      </c>
      <c r="DM20" s="21">
        <v>0</v>
      </c>
      <c r="DN20" s="132">
        <f t="shared" si="0"/>
        <v>1058.5407782496256</v>
      </c>
      <c r="DO20" s="22"/>
      <c r="DP20" s="126"/>
      <c r="DQ20" s="409">
        <f>Data!R44</f>
        <v>11588.669757911535</v>
      </c>
      <c r="DR20" s="141">
        <f>Data!S44</f>
        <v>5.1968730351768444E-3</v>
      </c>
      <c r="DS20" s="21"/>
      <c r="DT20" s="136">
        <v>125.3918968</v>
      </c>
      <c r="DU20" s="141">
        <f t="shared" si="1"/>
        <v>3.2619026260588611E-3</v>
      </c>
      <c r="DV20" s="21"/>
    </row>
    <row r="21" spans="1:126">
      <c r="A21" s="24" t="str">
        <f>IxI!B22</f>
        <v>15</v>
      </c>
      <c r="B21" s="23" t="str">
        <f>IxI!C22</f>
        <v>Other food</v>
      </c>
      <c r="C21" s="21">
        <f>IxI!D22</f>
        <v>0</v>
      </c>
      <c r="D21" s="21">
        <f>IxI!E22</f>
        <v>2.1341840437677901E-3</v>
      </c>
      <c r="E21" s="21">
        <f>IxI!F22</f>
        <v>0</v>
      </c>
      <c r="F21" s="21">
        <f>IxI!G22</f>
        <v>0.91796786567886401</v>
      </c>
      <c r="G21" s="21">
        <f>IxI!H22</f>
        <v>0.40419422713658198</v>
      </c>
      <c r="H21" s="21">
        <f>IxI!I22</f>
        <v>2.01070081712631E-3</v>
      </c>
      <c r="I21" s="21">
        <f>IxI!J22</f>
        <v>0</v>
      </c>
      <c r="J21" s="21">
        <f>IxI!K22</f>
        <v>2.0370341111978999E-2</v>
      </c>
      <c r="K21" s="21">
        <f>IxI!L22</f>
        <v>0.45837709074115401</v>
      </c>
      <c r="L21" s="21">
        <f>IxI!M22</f>
        <v>7.0149518601315997</v>
      </c>
      <c r="M21" s="21">
        <f>IxI!N22</f>
        <v>24.268485014575699</v>
      </c>
      <c r="N21" s="21">
        <f>IxI!O22</f>
        <v>0.13096814080056601</v>
      </c>
      <c r="O21" s="21">
        <f>IxI!P22</f>
        <v>1.4417318678295901</v>
      </c>
      <c r="P21" s="21">
        <f>IxI!Q22</f>
        <v>46.7516379769609</v>
      </c>
      <c r="Q21" s="21">
        <f>IxI!R22</f>
        <v>31.942187319429902</v>
      </c>
      <c r="R21" s="21">
        <f>IxI!S22</f>
        <v>4.1818990657069302</v>
      </c>
      <c r="S21" s="21">
        <f>IxI!T22</f>
        <v>18.637956117956399</v>
      </c>
      <c r="T21" s="21">
        <f>IxI!U22</f>
        <v>1.5489268997455401</v>
      </c>
      <c r="U21" s="21">
        <f>IxI!V22</f>
        <v>26.333428986621001</v>
      </c>
      <c r="V21" s="21">
        <f>IxI!W22</f>
        <v>0</v>
      </c>
      <c r="W21" s="21">
        <f>IxI!X22</f>
        <v>2.7392734543151099E-2</v>
      </c>
      <c r="X21" s="21">
        <f>IxI!Y22</f>
        <v>2.78431195185809E-3</v>
      </c>
      <c r="Y21" s="21">
        <f>IxI!Z22</f>
        <v>0</v>
      </c>
      <c r="Z21" s="21">
        <f>IxI!AA22</f>
        <v>3.1591321268552602E-2</v>
      </c>
      <c r="AA21" s="21">
        <f>IxI!AB22</f>
        <v>0.26430992580198498</v>
      </c>
      <c r="AB21" s="21">
        <f>IxI!AC22</f>
        <v>5.38611996173441E-3</v>
      </c>
      <c r="AC21" s="21">
        <f>IxI!AD22</f>
        <v>0.76777471904362604</v>
      </c>
      <c r="AD21" s="21">
        <f>IxI!AE22</f>
        <v>2.9046778695172099E-2</v>
      </c>
      <c r="AE21" s="21">
        <f>IxI!AF22</f>
        <v>3.45246379769575E-3</v>
      </c>
      <c r="AF21" s="21">
        <f>IxI!AG22</f>
        <v>2.80584308877843E-2</v>
      </c>
      <c r="AG21" s="21">
        <f>IxI!AH22</f>
        <v>2.7125516687223302E-4</v>
      </c>
      <c r="AH21" s="21">
        <f>IxI!AI22</f>
        <v>0.53628244212488596</v>
      </c>
      <c r="AI21" s="21">
        <f>IxI!AJ22</f>
        <v>2.90955175876755E-2</v>
      </c>
      <c r="AJ21" s="21">
        <f>IxI!AK22</f>
        <v>8.9948648242406698E-2</v>
      </c>
      <c r="AK21" s="21">
        <f>IxI!AL22</f>
        <v>0.311901284594858</v>
      </c>
      <c r="AL21" s="21">
        <f>IxI!AM22</f>
        <v>6.3215050648458296E-2</v>
      </c>
      <c r="AM21" s="21">
        <f>IxI!AN22</f>
        <v>1.31715304356188E-3</v>
      </c>
      <c r="AN21" s="21">
        <f>IxI!AO22</f>
        <v>0</v>
      </c>
      <c r="AO21" s="21">
        <f>IxI!AP22</f>
        <v>1.55495857889183E-2</v>
      </c>
      <c r="AP21" s="21">
        <f>IxI!AQ22</f>
        <v>5.8697827902510404E-3</v>
      </c>
      <c r="AQ21" s="21">
        <f>IxI!AR22</f>
        <v>5.2608610016742399E-2</v>
      </c>
      <c r="AR21" s="21">
        <f>IxI!AS22</f>
        <v>8.6680670077440803E-4</v>
      </c>
      <c r="AS21" s="21">
        <f>IxI!AT22</f>
        <v>6.3657097820194099E-3</v>
      </c>
      <c r="AT21" s="21">
        <f>IxI!AU22</f>
        <v>1.5167918787013599E-3</v>
      </c>
      <c r="AU21" s="21">
        <f>IxI!AV22</f>
        <v>2.3547032816783098E-2</v>
      </c>
      <c r="AV21" s="21">
        <f>IxI!AW22</f>
        <v>1.9920198068363301E-2</v>
      </c>
      <c r="AW21" s="21">
        <f>IxI!AX22</f>
        <v>2.0712228290916799</v>
      </c>
      <c r="AX21" s="21">
        <f>IxI!AY22</f>
        <v>4.8708610277094597E-2</v>
      </c>
      <c r="AY21" s="21">
        <f>IxI!AZ22</f>
        <v>8.7926372316856502E-2</v>
      </c>
      <c r="AZ21" s="21">
        <f>IxI!BA22</f>
        <v>0.28452228535525897</v>
      </c>
      <c r="BA21" s="21">
        <f>IxI!BB22</f>
        <v>1.22818964956027E-5</v>
      </c>
      <c r="BB21" s="21">
        <f>IxI!BC22</f>
        <v>2.4691177193929601</v>
      </c>
      <c r="BC21" s="21">
        <f>IxI!BD22</f>
        <v>0.60382235502578996</v>
      </c>
      <c r="BD21" s="21">
        <f>IxI!BE22</f>
        <v>0.27008914490108299</v>
      </c>
      <c r="BE21" s="21">
        <f>IxI!BF22</f>
        <v>0.448457169074155</v>
      </c>
      <c r="BF21" s="21">
        <f>IxI!BG22</f>
        <v>6.7542804649397201</v>
      </c>
      <c r="BG21" s="21">
        <f>IxI!BH22</f>
        <v>20.4797282897418</v>
      </c>
      <c r="BH21" s="21">
        <f>IxI!BI22</f>
        <v>0.277717362442718</v>
      </c>
      <c r="BI21" s="21">
        <f>IxI!BJ22</f>
        <v>0.68063091746777404</v>
      </c>
      <c r="BJ21" s="21">
        <f>IxI!BK22</f>
        <v>0.245843143801763</v>
      </c>
      <c r="BK21" s="21">
        <f>IxI!BL22</f>
        <v>0.43349325599692801</v>
      </c>
      <c r="BL21" s="21">
        <f>IxI!BM22</f>
        <v>0.95739964172990499</v>
      </c>
      <c r="BM21" s="21">
        <f>IxI!BN22</f>
        <v>0.11379730957515199</v>
      </c>
      <c r="BN21" s="21">
        <f>IxI!BO22</f>
        <v>8.5471818899982903</v>
      </c>
      <c r="BO21" s="21">
        <f>IxI!BP22</f>
        <v>22.0768711712347</v>
      </c>
      <c r="BP21" s="21">
        <f>IxI!BQ22</f>
        <v>7.4154161865029197E-2</v>
      </c>
      <c r="BQ21" s="21">
        <f>IxI!BR22</f>
        <v>7.7981065232955796E-2</v>
      </c>
      <c r="BR21" s="21">
        <f>IxI!BS22</f>
        <v>6.9946571463388799E-2</v>
      </c>
      <c r="BS21" s="21">
        <f>IxI!BT22</f>
        <v>0.310366872112811</v>
      </c>
      <c r="BT21" s="21">
        <f>IxI!BU22</f>
        <v>0.108619038348964</v>
      </c>
      <c r="BU21" s="21">
        <f>IxI!BV22</f>
        <v>1.75100507710019E-2</v>
      </c>
      <c r="BV21" s="21">
        <f>IxI!BW22</f>
        <v>2.06670177863211</v>
      </c>
      <c r="BW21" s="21">
        <f>IxI!BX22</f>
        <v>0.89914676179140096</v>
      </c>
      <c r="BX21" s="21">
        <f>IxI!BY22</f>
        <v>0.37367974458646303</v>
      </c>
      <c r="BY21" s="21">
        <f>IxI!BZ22</f>
        <v>5.5094464811097903E-3</v>
      </c>
      <c r="BZ21" s="21">
        <f>IxI!CA22</f>
        <v>0</v>
      </c>
      <c r="CA21" s="21">
        <f>IxI!CB22</f>
        <v>3.1434034512536702E-3</v>
      </c>
      <c r="CB21" s="21">
        <f>IxI!CC22</f>
        <v>0.142210054503661</v>
      </c>
      <c r="CC21" s="21">
        <f>IxI!CD22</f>
        <v>0.141198233311085</v>
      </c>
      <c r="CD21" s="21">
        <f>IxI!CE22</f>
        <v>0.767370493595949</v>
      </c>
      <c r="CE21" s="21">
        <f>IxI!CF22</f>
        <v>1.6889283070896599</v>
      </c>
      <c r="CF21" s="21">
        <f>IxI!CG22</f>
        <v>0.17162145387689801</v>
      </c>
      <c r="CG21" s="21">
        <f>IxI!CH22</f>
        <v>8.1687804894077898E-2</v>
      </c>
      <c r="CH21" s="21">
        <f>IxI!CI22</f>
        <v>0.24826923931324199</v>
      </c>
      <c r="CI21" s="21">
        <f>IxI!CJ22</f>
        <v>0.21503957173736399</v>
      </c>
      <c r="CJ21" s="21">
        <f>IxI!CK22</f>
        <v>0.17363618753554699</v>
      </c>
      <c r="CK21" s="21">
        <f>IxI!CL22</f>
        <v>0.31093245708475897</v>
      </c>
      <c r="CL21" s="21">
        <f>IxI!CM22</f>
        <v>0.47032161432888597</v>
      </c>
      <c r="CM21" s="21">
        <f>IxI!CN22</f>
        <v>1.5800380885006501E-2</v>
      </c>
      <c r="CN21" s="21">
        <f>IxI!CO22</f>
        <v>0.84521424614271701</v>
      </c>
      <c r="CO21" s="21">
        <f>IxI!CP22</f>
        <v>0.56642176281256795</v>
      </c>
      <c r="CP21" s="21">
        <f>IxI!CQ22</f>
        <v>0</v>
      </c>
      <c r="CQ21" s="21">
        <f>IxI!CR22</f>
        <v>2.8441494120231399</v>
      </c>
      <c r="CR21" s="21">
        <f>IxI!CS22</f>
        <v>8.06506746175803</v>
      </c>
      <c r="CS21" s="21">
        <f>IxI!CT22</f>
        <v>2.20569245315157</v>
      </c>
      <c r="CT21" s="21">
        <f>IxI!CU22</f>
        <v>0.52087737625368202</v>
      </c>
      <c r="CU21" s="21">
        <f>IxI!CV22</f>
        <v>0.27088618756479899</v>
      </c>
      <c r="CV21" s="21">
        <f>IxI!CW22</f>
        <v>0.19430509335020599</v>
      </c>
      <c r="CW21" s="21">
        <f>IxI!CX22</f>
        <v>0.29040657913776002</v>
      </c>
      <c r="CX21" s="21">
        <f>IxI!CY22</f>
        <v>0.830534953323669</v>
      </c>
      <c r="CY21" s="21">
        <f>IxI!CZ22</f>
        <v>0.68876800483487699</v>
      </c>
      <c r="CZ21" s="21">
        <f>IxI!DA22</f>
        <v>4.0289690222821202E-2</v>
      </c>
      <c r="DA21" s="21">
        <f>IxI!DB22</f>
        <v>2.4994943042872898E-2</v>
      </c>
      <c r="DB21" s="21">
        <f>IxI!DC22</f>
        <v>0</v>
      </c>
      <c r="DC21" s="21">
        <f>SUM(IxI!DE22:DF22)</f>
        <v>122.54316124837537</v>
      </c>
      <c r="DD21" s="21">
        <v>0</v>
      </c>
      <c r="DE21" s="21">
        <f>SUM(IxI!DH22:DI22)</f>
        <v>0</v>
      </c>
      <c r="DF21" s="21">
        <f>IxI!DK22</f>
        <v>4.2578316279526698E-2</v>
      </c>
      <c r="DG21" s="21">
        <f>SUM(IxI!DL22:DM22)</f>
        <v>-1.52092329027205</v>
      </c>
      <c r="DH21" s="21">
        <f>IxI!DG22</f>
        <v>2.3980241064585401</v>
      </c>
      <c r="DI21" s="21">
        <f>IxI!DO22</f>
        <v>59.414737690029398</v>
      </c>
      <c r="DJ21" s="21">
        <f>IxI!DP22</f>
        <v>23.785620589618301</v>
      </c>
      <c r="DK21" s="21">
        <v>0</v>
      </c>
      <c r="DL21" s="21">
        <v>0</v>
      </c>
      <c r="DM21" s="21">
        <v>0</v>
      </c>
      <c r="DN21" s="132">
        <f t="shared" si="0"/>
        <v>465.71070406575092</v>
      </c>
      <c r="DO21" s="22"/>
      <c r="DP21" s="126"/>
      <c r="DQ21" s="409">
        <f>Data!R45</f>
        <v>3645.0854083316553</v>
      </c>
      <c r="DR21" s="141">
        <f>Data!S45</f>
        <v>1.6346178176786011E-3</v>
      </c>
      <c r="DS21" s="21"/>
      <c r="DT21" s="136">
        <v>37.432394799999997</v>
      </c>
      <c r="DU21" s="141">
        <f t="shared" si="1"/>
        <v>9.7375372742421152E-4</v>
      </c>
      <c r="DV21" s="21"/>
    </row>
    <row r="22" spans="1:126">
      <c r="A22" s="24" t="str">
        <f>IxI!B23</f>
        <v>16</v>
      </c>
      <c r="B22" s="23" t="str">
        <f>IxI!C23</f>
        <v>Animal feeds</v>
      </c>
      <c r="C22" s="21">
        <f>IxI!D23</f>
        <v>84.0166073272174</v>
      </c>
      <c r="D22" s="21">
        <f>IxI!E23</f>
        <v>1.6698836647984401E-5</v>
      </c>
      <c r="E22" s="21">
        <f>IxI!F23</f>
        <v>6.9503612535552799E-5</v>
      </c>
      <c r="F22" s="21">
        <f>IxI!G23</f>
        <v>0</v>
      </c>
      <c r="G22" s="21">
        <f>IxI!H23</f>
        <v>8.9203097778214602</v>
      </c>
      <c r="H22" s="21">
        <f>IxI!I23</f>
        <v>4.8639010099729197E-4</v>
      </c>
      <c r="I22" s="21">
        <f>IxI!J23</f>
        <v>0</v>
      </c>
      <c r="J22" s="21">
        <f>IxI!K23</f>
        <v>5.0580036504504805E-4</v>
      </c>
      <c r="K22" s="21">
        <f>IxI!L23</f>
        <v>2.9215548463628099E-2</v>
      </c>
      <c r="L22" s="21">
        <f>IxI!M23</f>
        <v>5.12771808575916E-2</v>
      </c>
      <c r="M22" s="21">
        <f>IxI!N23</f>
        <v>5.20068074479801E-2</v>
      </c>
      <c r="N22" s="21">
        <f>IxI!O23</f>
        <v>3.0869232676970599E-3</v>
      </c>
      <c r="O22" s="21">
        <f>IxI!P23</f>
        <v>9.1256864714911402E-4</v>
      </c>
      <c r="P22" s="21">
        <f>IxI!Q23</f>
        <v>0.143753224872985</v>
      </c>
      <c r="Q22" s="21">
        <f>IxI!R23</f>
        <v>5.59020986569587E-2</v>
      </c>
      <c r="R22" s="21">
        <f>IxI!S23</f>
        <v>1.75616988345327E-2</v>
      </c>
      <c r="S22" s="21">
        <f>IxI!T23</f>
        <v>1.48629984993907E-3</v>
      </c>
      <c r="T22" s="21">
        <f>IxI!U23</f>
        <v>4.9368852134569998E-5</v>
      </c>
      <c r="U22" s="21">
        <f>IxI!V23</f>
        <v>1.3885054325687399E-4</v>
      </c>
      <c r="V22" s="21">
        <f>IxI!W23</f>
        <v>0</v>
      </c>
      <c r="W22" s="21">
        <f>IxI!X23</f>
        <v>3.1894347942370898E-4</v>
      </c>
      <c r="X22" s="21">
        <f>IxI!Y23</f>
        <v>1.1455812587435199E-4</v>
      </c>
      <c r="Y22" s="21">
        <f>IxI!Z23</f>
        <v>1.08873400887413E-5</v>
      </c>
      <c r="Z22" s="21">
        <f>IxI!AA23</f>
        <v>5.1321977930604502E-4</v>
      </c>
      <c r="AA22" s="21">
        <f>IxI!AB23</f>
        <v>2.9197067376347401E-4</v>
      </c>
      <c r="AB22" s="21">
        <f>IxI!AC23</f>
        <v>2.8674886363062001E-4</v>
      </c>
      <c r="AC22" s="21">
        <f>IxI!AD23</f>
        <v>7.0520042136359299E-3</v>
      </c>
      <c r="AD22" s="21">
        <f>IxI!AE23</f>
        <v>1.3021215313988E-4</v>
      </c>
      <c r="AE22" s="21">
        <f>IxI!AF23</f>
        <v>8.9332210139362499E-5</v>
      </c>
      <c r="AF22" s="21">
        <f>IxI!AG23</f>
        <v>4.2752325882275898E-4</v>
      </c>
      <c r="AG22" s="21">
        <f>IxI!AH23</f>
        <v>5.2625124608642102E-5</v>
      </c>
      <c r="AH22" s="21">
        <f>IxI!AI23</f>
        <v>1.50043096829329E-3</v>
      </c>
      <c r="AI22" s="21">
        <f>IxI!AJ23</f>
        <v>3.8611488521830199E-4</v>
      </c>
      <c r="AJ22" s="21">
        <f>IxI!AK23</f>
        <v>4.3582323775811301E-4</v>
      </c>
      <c r="AK22" s="21">
        <f>IxI!AL23</f>
        <v>4.44632106966967E-4</v>
      </c>
      <c r="AL22" s="21">
        <f>IxI!AM23</f>
        <v>9.8738418316492098E-5</v>
      </c>
      <c r="AM22" s="21">
        <f>IxI!AN23</f>
        <v>1.15476373141931E-5</v>
      </c>
      <c r="AN22" s="21">
        <f>IxI!AO23</f>
        <v>2.56905582534345E-3</v>
      </c>
      <c r="AO22" s="21">
        <f>IxI!AP23</f>
        <v>9.0237089470530702E-4</v>
      </c>
      <c r="AP22" s="21">
        <f>IxI!AQ23</f>
        <v>3.3649597773137798E-4</v>
      </c>
      <c r="AQ22" s="21">
        <f>IxI!AR23</f>
        <v>1.0096248285788899E-3</v>
      </c>
      <c r="AR22" s="21">
        <f>IxI!AS23</f>
        <v>6.8232776118394399E-5</v>
      </c>
      <c r="AS22" s="21">
        <f>IxI!AT23</f>
        <v>1.4966092632146999E-3</v>
      </c>
      <c r="AT22" s="21">
        <f>IxI!AU23</f>
        <v>2.4598927949926402E-4</v>
      </c>
      <c r="AU22" s="21">
        <f>IxI!AV23</f>
        <v>2.8164306801602699E-4</v>
      </c>
      <c r="AV22" s="21">
        <f>IxI!AW23</f>
        <v>1.45220025344205E-3</v>
      </c>
      <c r="AW22" s="21">
        <f>IxI!AX23</f>
        <v>1.8835842722558099E-3</v>
      </c>
      <c r="AX22" s="21">
        <f>IxI!AY23</f>
        <v>4.4095841504752801E-4</v>
      </c>
      <c r="AY22" s="21">
        <f>IxI!AZ23</f>
        <v>5.5763660543629596E-4</v>
      </c>
      <c r="AZ22" s="21">
        <f>IxI!BA23</f>
        <v>4.0570734036248501E-3</v>
      </c>
      <c r="BA22" s="21">
        <f>IxI!BB23</f>
        <v>1.4081755885781799E-6</v>
      </c>
      <c r="BB22" s="21">
        <f>IxI!BC23</f>
        <v>1.3730628594214299E-2</v>
      </c>
      <c r="BC22" s="21">
        <f>IxI!BD23</f>
        <v>7.3078223324410203E-3</v>
      </c>
      <c r="BD22" s="21">
        <f>IxI!BE23</f>
        <v>1.3116488340144099E-2</v>
      </c>
      <c r="BE22" s="21">
        <f>IxI!BF23</f>
        <v>5.3926345979675603E-3</v>
      </c>
      <c r="BF22" s="21">
        <f>IxI!BG23</f>
        <v>5.25222194222199E-2</v>
      </c>
      <c r="BG22" s="21">
        <f>IxI!BH23</f>
        <v>0.24537416864039099</v>
      </c>
      <c r="BH22" s="21">
        <f>IxI!BI23</f>
        <v>7.49161085510978E-3</v>
      </c>
      <c r="BI22" s="21">
        <f>IxI!BJ23</f>
        <v>9.8738689346548995E-3</v>
      </c>
      <c r="BJ22" s="21">
        <f>IxI!BK23</f>
        <v>1.66864082063471E-3</v>
      </c>
      <c r="BK22" s="21">
        <f>IxI!BL23</f>
        <v>3.7272582361328201E-3</v>
      </c>
      <c r="BL22" s="21">
        <f>IxI!BM23</f>
        <v>7.6362076650493098E-3</v>
      </c>
      <c r="BM22" s="21">
        <f>IxI!BN23</f>
        <v>2.5252854556841102E-3</v>
      </c>
      <c r="BN22" s="21">
        <f>IxI!BO23</f>
        <v>0.129321586664915</v>
      </c>
      <c r="BO22" s="21">
        <f>IxI!BP23</f>
        <v>0.31559246943559999</v>
      </c>
      <c r="BP22" s="21">
        <f>IxI!BQ23</f>
        <v>7.2628680466143105E-4</v>
      </c>
      <c r="BQ22" s="21">
        <f>IxI!BR23</f>
        <v>3.34579942379113E-4</v>
      </c>
      <c r="BR22" s="21">
        <f>IxI!BS23</f>
        <v>3.24077724463651E-4</v>
      </c>
      <c r="BS22" s="21">
        <f>IxI!BT23</f>
        <v>2.3216936250576698E-3</v>
      </c>
      <c r="BT22" s="21">
        <f>IxI!BU23</f>
        <v>1.7796251393786501E-3</v>
      </c>
      <c r="BU22" s="21">
        <f>IxI!BV23</f>
        <v>1.2691237494773201E-4</v>
      </c>
      <c r="BV22" s="21">
        <f>IxI!BW23</f>
        <v>1.2259060176316399E-2</v>
      </c>
      <c r="BW22" s="21">
        <f>IxI!BX23</f>
        <v>8.4104340912879699E-3</v>
      </c>
      <c r="BX22" s="21">
        <f>IxI!BY23</f>
        <v>4.0204180683785498E-3</v>
      </c>
      <c r="BY22" s="21">
        <f>IxI!BZ23</f>
        <v>6.9848805348821303E-4</v>
      </c>
      <c r="BZ22" s="21">
        <f>IxI!CA23</f>
        <v>0</v>
      </c>
      <c r="CA22" s="21">
        <f>IxI!CB23</f>
        <v>7.7127217644294905E-4</v>
      </c>
      <c r="CB22" s="21">
        <f>IxI!CC23</f>
        <v>1.2244291350248699E-3</v>
      </c>
      <c r="CC22" s="21">
        <f>IxI!CD23</f>
        <v>6.9704599042288702E-4</v>
      </c>
      <c r="CD22" s="21">
        <f>IxI!CE23</f>
        <v>3.7303042785521699E-3</v>
      </c>
      <c r="CE22" s="21">
        <f>IxI!CF23</f>
        <v>8.5533714979303694E-3</v>
      </c>
      <c r="CF22" s="21">
        <f>IxI!CG23</f>
        <v>2.2018592659184999E-3</v>
      </c>
      <c r="CG22" s="21">
        <f>IxI!CH23</f>
        <v>6.6688872216922105E-4</v>
      </c>
      <c r="CH22" s="21">
        <f>IxI!CI23</f>
        <v>6.0051275112715601E-4</v>
      </c>
      <c r="CI22" s="21">
        <f>IxI!CJ23</f>
        <v>1.1633914306103501E-3</v>
      </c>
      <c r="CJ22" s="21">
        <f>IxI!CK23</f>
        <v>3.9817091592104798E-3</v>
      </c>
      <c r="CK22" s="21">
        <f>IxI!CL23</f>
        <v>1.6034369522748501E-3</v>
      </c>
      <c r="CL22" s="21">
        <f>IxI!CM23</f>
        <v>5.7045012020537599E-3</v>
      </c>
      <c r="CM22" s="21">
        <f>IxI!CN23</f>
        <v>9.03820322617964E-5</v>
      </c>
      <c r="CN22" s="21">
        <f>IxI!CO23</f>
        <v>0.12854332196028601</v>
      </c>
      <c r="CO22" s="21">
        <f>IxI!CP23</f>
        <v>2.0934955975701898E-3</v>
      </c>
      <c r="CP22" s="21">
        <f>IxI!CQ23</f>
        <v>2.80101334659972E-3</v>
      </c>
      <c r="CQ22" s="21">
        <f>IxI!CR23</f>
        <v>4.4390227912576297E-2</v>
      </c>
      <c r="CR22" s="21">
        <f>IxI!CS23</f>
        <v>2.6561522664078401E-2</v>
      </c>
      <c r="CS22" s="21">
        <f>IxI!CT23</f>
        <v>0.153990747315389</v>
      </c>
      <c r="CT22" s="21">
        <f>IxI!CU23</f>
        <v>0.142147400346777</v>
      </c>
      <c r="CU22" s="21">
        <f>IxI!CV23</f>
        <v>0.306653773701765</v>
      </c>
      <c r="CV22" s="21">
        <f>IxI!CW23</f>
        <v>8.6037938317758605E-2</v>
      </c>
      <c r="CW22" s="21">
        <f>IxI!CX23</f>
        <v>8.3807164564946501E-4</v>
      </c>
      <c r="CX22" s="21">
        <f>IxI!CY23</f>
        <v>0.96361763727320904</v>
      </c>
      <c r="CY22" s="21">
        <f>IxI!CZ23</f>
        <v>2.6701279313992598E-3</v>
      </c>
      <c r="CZ22" s="21">
        <f>IxI!DA23</f>
        <v>3.4505483786301202E-3</v>
      </c>
      <c r="DA22" s="21">
        <f>IxI!DB23</f>
        <v>8.5100606680450297E-4</v>
      </c>
      <c r="DB22" s="21">
        <f>IxI!DC23</f>
        <v>0</v>
      </c>
      <c r="DC22" s="21">
        <f>SUM(IxI!DE23:DF23)</f>
        <v>25.410762915097699</v>
      </c>
      <c r="DD22" s="21">
        <v>0</v>
      </c>
      <c r="DE22" s="21">
        <f>SUM(IxI!DH23:DI23)</f>
        <v>0</v>
      </c>
      <c r="DF22" s="21">
        <f>IxI!DK23</f>
        <v>1.38094583102004E-2</v>
      </c>
      <c r="DG22" s="21">
        <f>SUM(IxI!DL23:DM23)</f>
        <v>-0.19227818452637399</v>
      </c>
      <c r="DH22" s="21">
        <f>IxI!DG23</f>
        <v>0.14515211286198401</v>
      </c>
      <c r="DI22" s="21">
        <f>IxI!DO23</f>
        <v>10.4485888018658</v>
      </c>
      <c r="DJ22" s="21">
        <f>IxI!DP23</f>
        <v>7.5560933244389101</v>
      </c>
      <c r="DK22" s="21">
        <v>0</v>
      </c>
      <c r="DL22" s="21">
        <v>0</v>
      </c>
      <c r="DM22" s="21">
        <v>0</v>
      </c>
      <c r="DN22" s="132">
        <f t="shared" si="0"/>
        <v>139.44490109485901</v>
      </c>
      <c r="DO22" s="22"/>
      <c r="DP22" s="126"/>
      <c r="DQ22" s="409">
        <f>Data!R46</f>
        <v>816.20635459831738</v>
      </c>
      <c r="DR22" s="141">
        <f>Data!S46</f>
        <v>3.6602309703891427E-4</v>
      </c>
      <c r="DS22" s="21"/>
      <c r="DT22" s="136">
        <v>3.2288641500000002</v>
      </c>
      <c r="DU22" s="141">
        <f t="shared" si="1"/>
        <v>8.3994585925047693E-5</v>
      </c>
      <c r="DV22" s="21"/>
    </row>
    <row r="23" spans="1:126">
      <c r="A23" s="30" t="str">
        <f>IxI!B24</f>
        <v>17</v>
      </c>
      <c r="B23" s="29" t="str">
        <f>IxI!C24</f>
        <v>Spirits &amp; wines</v>
      </c>
      <c r="C23" s="27">
        <f>IxI!D24</f>
        <v>1.32872013607752E-2</v>
      </c>
      <c r="D23" s="27">
        <f>IxI!E24</f>
        <v>5.6871638394506803E-3</v>
      </c>
      <c r="E23" s="27">
        <f>IxI!F24</f>
        <v>9.4954962796317695E-4</v>
      </c>
      <c r="F23" s="27">
        <f>IxI!G24</f>
        <v>0.15969207589505999</v>
      </c>
      <c r="G23" s="27">
        <f>IxI!H24</f>
        <v>6.6978096561263606E-2</v>
      </c>
      <c r="H23" s="27">
        <f>IxI!I24</f>
        <v>7.1038998804898697E-3</v>
      </c>
      <c r="I23" s="27">
        <f>IxI!J24</f>
        <v>0</v>
      </c>
      <c r="J23" s="27">
        <f>IxI!K24</f>
        <v>3.7572436171481802E-3</v>
      </c>
      <c r="K23" s="27">
        <f>IxI!L24</f>
        <v>0.31022671991912698</v>
      </c>
      <c r="L23" s="27">
        <f>IxI!M24</f>
        <v>2.8611807279099399E-2</v>
      </c>
      <c r="M23" s="27">
        <f>IxI!N24</f>
        <v>1.9189570231062301E-2</v>
      </c>
      <c r="N23" s="27">
        <f>IxI!O24</f>
        <v>4.5850233691730399E-3</v>
      </c>
      <c r="O23" s="27">
        <f>IxI!P24</f>
        <v>3.3542004583763702E-3</v>
      </c>
      <c r="P23" s="27">
        <f>IxI!Q24</f>
        <v>1.8701805755531001E-2</v>
      </c>
      <c r="Q23" s="27">
        <f>IxI!R24</f>
        <v>4.1290783899456097E-2</v>
      </c>
      <c r="R23" s="27">
        <f>IxI!S24</f>
        <v>6.7388373700184301E-2</v>
      </c>
      <c r="S23" s="27">
        <f>IxI!T24</f>
        <v>48.1000768900116</v>
      </c>
      <c r="T23" s="27">
        <f>IxI!U24</f>
        <v>1.8833366233044799</v>
      </c>
      <c r="U23" s="27">
        <f>IxI!V24</f>
        <v>3.4403235300448898E-3</v>
      </c>
      <c r="V23" s="27">
        <f>IxI!W24</f>
        <v>0</v>
      </c>
      <c r="W23" s="27">
        <f>IxI!X24</f>
        <v>4.4210565881182299E-3</v>
      </c>
      <c r="X23" s="27">
        <f>IxI!Y24</f>
        <v>4.81097091244215E-3</v>
      </c>
      <c r="Y23" s="27">
        <f>IxI!Z24</f>
        <v>7.6661472539922397E-4</v>
      </c>
      <c r="Z23" s="27">
        <f>IxI!AA24</f>
        <v>6.6923876372489699E-2</v>
      </c>
      <c r="AA23" s="27">
        <f>IxI!AB24</f>
        <v>1.01886327846329E-2</v>
      </c>
      <c r="AB23" s="27">
        <f>IxI!AC24</f>
        <v>5.0977310701134301E-3</v>
      </c>
      <c r="AC23" s="27">
        <f>IxI!AD24</f>
        <v>2.3509819313926001E-2</v>
      </c>
      <c r="AD23" s="27">
        <f>IxI!AE24</f>
        <v>0.26122775004514798</v>
      </c>
      <c r="AE23" s="27">
        <f>IxI!AF24</f>
        <v>1.18696583856823E-2</v>
      </c>
      <c r="AF23" s="27">
        <f>IxI!AG24</f>
        <v>2.0364333732544801E-3</v>
      </c>
      <c r="AG23" s="27">
        <f>IxI!AH24</f>
        <v>1.4978242708006901E-3</v>
      </c>
      <c r="AH23" s="27">
        <f>IxI!AI24</f>
        <v>1.3264901224399999E-2</v>
      </c>
      <c r="AI23" s="27">
        <f>IxI!AJ24</f>
        <v>6.1622485642594199E-3</v>
      </c>
      <c r="AJ23" s="27">
        <f>IxI!AK24</f>
        <v>7.7674873754025797E-3</v>
      </c>
      <c r="AK23" s="27">
        <f>IxI!AL24</f>
        <v>3.4684664866718698E-3</v>
      </c>
      <c r="AL23" s="27">
        <f>IxI!AM24</f>
        <v>8.6242217323328704E-4</v>
      </c>
      <c r="AM23" s="27">
        <f>IxI!AN24</f>
        <v>2.3481667937614301E-4</v>
      </c>
      <c r="AN23" s="27">
        <f>IxI!AO24</f>
        <v>5.6951115621667998E-2</v>
      </c>
      <c r="AO23" s="27">
        <f>IxI!AP24</f>
        <v>5.06459085506928E-2</v>
      </c>
      <c r="AP23" s="27">
        <f>IxI!AQ24</f>
        <v>9.5728161425590007E-3</v>
      </c>
      <c r="AQ23" s="27">
        <f>IxI!AR24</f>
        <v>3.1750642144996399E-2</v>
      </c>
      <c r="AR23" s="27">
        <f>IxI!AS24</f>
        <v>2.0276362372683701E-3</v>
      </c>
      <c r="AS23" s="27">
        <f>IxI!AT24</f>
        <v>5.3517127110878901E-2</v>
      </c>
      <c r="AT23" s="27">
        <f>IxI!AU24</f>
        <v>1.3478601413478701E-2</v>
      </c>
      <c r="AU23" s="27">
        <f>IxI!AV24</f>
        <v>7.7628808173259203E-3</v>
      </c>
      <c r="AV23" s="27">
        <f>IxI!AW24</f>
        <v>0.21035805728800999</v>
      </c>
      <c r="AW23" s="27">
        <f>IxI!AX24</f>
        <v>7.0401116250270498E-2</v>
      </c>
      <c r="AX23" s="27">
        <f>IxI!AY24</f>
        <v>1.13537721478651E-2</v>
      </c>
      <c r="AY23" s="27">
        <f>IxI!AZ24</f>
        <v>2.4013295422132399E-2</v>
      </c>
      <c r="AZ23" s="27">
        <f>IxI!BA24</f>
        <v>6.6891786122415295E-2</v>
      </c>
      <c r="BA23" s="27">
        <f>IxI!BB24</f>
        <v>9.4146240355126498E-5</v>
      </c>
      <c r="BB23" s="27">
        <f>IxI!BC24</f>
        <v>0.43223570590172999</v>
      </c>
      <c r="BC23" s="27">
        <f>IxI!BD24</f>
        <v>0.17270745287693701</v>
      </c>
      <c r="BD23" s="27">
        <f>IxI!BE24</f>
        <v>0.26900798741267501</v>
      </c>
      <c r="BE23" s="27">
        <f>IxI!BF24</f>
        <v>6.5221419280513199E-2</v>
      </c>
      <c r="BF23" s="27">
        <f>IxI!BG24</f>
        <v>4.1791023911839504</v>
      </c>
      <c r="BG23" s="27">
        <f>IxI!BH24</f>
        <v>7.85869019489561</v>
      </c>
      <c r="BH23" s="27">
        <f>IxI!BI24</f>
        <v>0.190095782082321</v>
      </c>
      <c r="BI23" s="27">
        <f>IxI!BJ24</f>
        <v>0.14032491157492399</v>
      </c>
      <c r="BJ23" s="27">
        <f>IxI!BK24</f>
        <v>0.25955292905452898</v>
      </c>
      <c r="BK23" s="27">
        <f>IxI!BL24</f>
        <v>0.42933705209805301</v>
      </c>
      <c r="BL23" s="27">
        <f>IxI!BM24</f>
        <v>0.849266353242773</v>
      </c>
      <c r="BM23" s="27">
        <f>IxI!BN24</f>
        <v>0.104880259749438</v>
      </c>
      <c r="BN23" s="27">
        <f>IxI!BO24</f>
        <v>65.960244025137001</v>
      </c>
      <c r="BO23" s="27">
        <f>IxI!BP24</f>
        <v>229.78671124320601</v>
      </c>
      <c r="BP23" s="27">
        <f>IxI!BQ24</f>
        <v>2.47991452559039E-2</v>
      </c>
      <c r="BQ23" s="27">
        <f>IxI!BR24</f>
        <v>0.108119508702877</v>
      </c>
      <c r="BR23" s="27">
        <f>IxI!BS24</f>
        <v>7.8842105380919805E-2</v>
      </c>
      <c r="BS23" s="27">
        <f>IxI!BT24</f>
        <v>0.13401554996063</v>
      </c>
      <c r="BT23" s="27">
        <f>IxI!BU24</f>
        <v>0.15981613971223099</v>
      </c>
      <c r="BU23" s="27">
        <f>IxI!BV24</f>
        <v>1.0544097249428799E-2</v>
      </c>
      <c r="BV23" s="27">
        <f>IxI!BW24</f>
        <v>0.91690686260974796</v>
      </c>
      <c r="BW23" s="27">
        <f>IxI!BX24</f>
        <v>0.64182135400931195</v>
      </c>
      <c r="BX23" s="27">
        <f>IxI!BY24</f>
        <v>0.167718329005591</v>
      </c>
      <c r="BY23" s="27">
        <f>IxI!BZ24</f>
        <v>5.4651071583532398E-2</v>
      </c>
      <c r="BZ23" s="27">
        <f>IxI!CA24</f>
        <v>0</v>
      </c>
      <c r="CA23" s="27">
        <f>IxI!CB24</f>
        <v>5.8609890956437399E-2</v>
      </c>
      <c r="CB23" s="27">
        <f>IxI!CC24</f>
        <v>0.19367016214522301</v>
      </c>
      <c r="CC23" s="27">
        <f>IxI!CD24</f>
        <v>0.22184469486382399</v>
      </c>
      <c r="CD23" s="27">
        <f>IxI!CE24</f>
        <v>0.52572933185455095</v>
      </c>
      <c r="CE23" s="27">
        <f>IxI!CF24</f>
        <v>0.48903111989029802</v>
      </c>
      <c r="CF23" s="27">
        <f>IxI!CG24</f>
        <v>0.37786703684182799</v>
      </c>
      <c r="CG23" s="27">
        <f>IxI!CH24</f>
        <v>8.5246252354405E-2</v>
      </c>
      <c r="CH23" s="27">
        <f>IxI!CI24</f>
        <v>0.17078756237617801</v>
      </c>
      <c r="CI23" s="27">
        <f>IxI!CJ24</f>
        <v>5.0388271849809603E-3</v>
      </c>
      <c r="CJ23" s="27">
        <f>IxI!CK24</f>
        <v>9.5063674272546902E-2</v>
      </c>
      <c r="CK23" s="27">
        <f>IxI!CL24</f>
        <v>0.36479932554771999</v>
      </c>
      <c r="CL23" s="27">
        <f>IxI!CM24</f>
        <v>0.52062756343141703</v>
      </c>
      <c r="CM23" s="27">
        <f>IxI!CN24</f>
        <v>2.9663837435629101E-2</v>
      </c>
      <c r="CN23" s="27">
        <f>IxI!CO24</f>
        <v>0.67087802268020102</v>
      </c>
      <c r="CO23" s="27">
        <f>IxI!CP24</f>
        <v>0.37427916863916799</v>
      </c>
      <c r="CP23" s="27">
        <f>IxI!CQ24</f>
        <v>0.34186272926529998</v>
      </c>
      <c r="CQ23" s="27">
        <f>IxI!CR24</f>
        <v>0.30962087414267703</v>
      </c>
      <c r="CR23" s="27">
        <f>IxI!CS24</f>
        <v>0.46608056660025299</v>
      </c>
      <c r="CS23" s="27">
        <f>IxI!CT24</f>
        <v>0.45694712270005999</v>
      </c>
      <c r="CT23" s="27">
        <f>IxI!CU24</f>
        <v>0.2059738166067</v>
      </c>
      <c r="CU23" s="27">
        <f>IxI!CV24</f>
        <v>0.36385036318011299</v>
      </c>
      <c r="CV23" s="27">
        <f>IxI!CW24</f>
        <v>0.14447402924198299</v>
      </c>
      <c r="CW23" s="27">
        <f>IxI!CX24</f>
        <v>0.171506153642106</v>
      </c>
      <c r="CX23" s="27">
        <f>IxI!CY24</f>
        <v>0.92153592486423896</v>
      </c>
      <c r="CY23" s="27">
        <f>IxI!CZ24</f>
        <v>3.4968416666507798</v>
      </c>
      <c r="CZ23" s="27">
        <f>IxI!DA24</f>
        <v>1.4548926583897399E-2</v>
      </c>
      <c r="DA23" s="27">
        <f>IxI!DB24</f>
        <v>0.25216941910965202</v>
      </c>
      <c r="DB23" s="27">
        <f>IxI!DC24</f>
        <v>0</v>
      </c>
      <c r="DC23" s="27">
        <f>SUM(IxI!DE24:DF24)</f>
        <v>221.69778024996015</v>
      </c>
      <c r="DD23" s="27">
        <v>0</v>
      </c>
      <c r="DE23" s="27">
        <f>SUM(IxI!DH24:DI24)</f>
        <v>0</v>
      </c>
      <c r="DF23" s="27">
        <f>IxI!DK24</f>
        <v>0.50891594616287095</v>
      </c>
      <c r="DG23" s="27">
        <f>SUM(IxI!DL24:DM24)</f>
        <v>0.897359587390688</v>
      </c>
      <c r="DH23" s="27">
        <f>IxI!DG24</f>
        <v>5.8424231705262502</v>
      </c>
      <c r="DI23" s="27">
        <f>IxI!DO24</f>
        <v>393.80430062579399</v>
      </c>
      <c r="DJ23" s="27">
        <f>IxI!DP24</f>
        <v>2190.3826690096298</v>
      </c>
      <c r="DK23" s="27">
        <v>0</v>
      </c>
      <c r="DL23" s="27">
        <v>0</v>
      </c>
      <c r="DM23" s="27">
        <v>0</v>
      </c>
      <c r="DN23" s="133">
        <f t="shared" si="0"/>
        <v>3189.2271954877879</v>
      </c>
      <c r="DO23" s="22"/>
      <c r="DP23" s="126"/>
      <c r="DQ23" s="410">
        <f>Data!R47</f>
        <v>9538.7372060369253</v>
      </c>
      <c r="DR23" s="142">
        <f>Data!S47</f>
        <v>4.2775924425535626E-3</v>
      </c>
      <c r="DS23" s="21"/>
      <c r="DT23" s="137">
        <v>1237.1791559999999</v>
      </c>
      <c r="DU23" s="142">
        <f t="shared" si="1"/>
        <v>3.2183562421887579E-2</v>
      </c>
      <c r="DV23" s="21"/>
    </row>
    <row r="24" spans="1:126">
      <c r="A24" s="24" t="str">
        <f>IxI!B25</f>
        <v>18</v>
      </c>
      <c r="B24" s="23" t="str">
        <f>IxI!C25</f>
        <v>Beer &amp; malt</v>
      </c>
      <c r="C24" s="21">
        <f>IxI!D25</f>
        <v>7.5941220144495804E-4</v>
      </c>
      <c r="D24" s="21">
        <f>IxI!E25</f>
        <v>3.8343536515244398E-4</v>
      </c>
      <c r="E24" s="21">
        <f>IxI!F25</f>
        <v>5.0494483714762799E-5</v>
      </c>
      <c r="F24" s="21">
        <f>IxI!G25</f>
        <v>0.108408812570404</v>
      </c>
      <c r="G24" s="21">
        <f>IxI!H25</f>
        <v>4.69449234323389E-2</v>
      </c>
      <c r="H24" s="21">
        <f>IxI!I25</f>
        <v>3.8762368777446398E-4</v>
      </c>
      <c r="I24" s="21">
        <f>IxI!J25</f>
        <v>0</v>
      </c>
      <c r="J24" s="21">
        <f>IxI!K25</f>
        <v>2.0884726951733799E-4</v>
      </c>
      <c r="K24" s="21">
        <f>IxI!L25</f>
        <v>1.7720351835787001E-2</v>
      </c>
      <c r="L24" s="21">
        <f>IxI!M25</f>
        <v>1.6225209632264499E-3</v>
      </c>
      <c r="M24" s="21">
        <f>IxI!N25</f>
        <v>1.0967541906133501E-3</v>
      </c>
      <c r="N24" s="21">
        <f>IxI!O25</f>
        <v>2.5970777530116298E-4</v>
      </c>
      <c r="O24" s="21">
        <f>IxI!P25</f>
        <v>1.80328245431848E-3</v>
      </c>
      <c r="P24" s="21">
        <f>IxI!Q25</f>
        <v>1.0683024311224801E-3</v>
      </c>
      <c r="Q24" s="21">
        <f>IxI!R25</f>
        <v>1.20547521603089E-2</v>
      </c>
      <c r="R24" s="21">
        <f>IxI!S25</f>
        <v>0.15141423571711701</v>
      </c>
      <c r="S24" s="21">
        <f>IxI!T25</f>
        <v>20.943210163141799</v>
      </c>
      <c r="T24" s="21">
        <f>IxI!U25</f>
        <v>0.40395481662281801</v>
      </c>
      <c r="U24" s="21">
        <f>IxI!V25</f>
        <v>1.8634851123980599E-4</v>
      </c>
      <c r="V24" s="21">
        <f>IxI!W25</f>
        <v>0</v>
      </c>
      <c r="W24" s="21">
        <f>IxI!X25</f>
        <v>2.5032014726740899E-4</v>
      </c>
      <c r="X24" s="21">
        <f>IxI!Y25</f>
        <v>2.7496460033267598E-4</v>
      </c>
      <c r="Y24" s="21">
        <f>IxI!Z25</f>
        <v>4.3814838088792197E-5</v>
      </c>
      <c r="Z24" s="21">
        <f>IxI!AA25</f>
        <v>4.6466695961902099E-4</v>
      </c>
      <c r="AA24" s="21">
        <f>IxI!AB25</f>
        <v>4.8791790291289298E-4</v>
      </c>
      <c r="AB24" s="21">
        <f>IxI!AC25</f>
        <v>2.9124322692415899E-4</v>
      </c>
      <c r="AC24" s="21">
        <f>IxI!AD25</f>
        <v>1.3111013818192701E-3</v>
      </c>
      <c r="AD24" s="21">
        <f>IxI!AE25</f>
        <v>0</v>
      </c>
      <c r="AE24" s="21">
        <f>IxI!AF25</f>
        <v>0</v>
      </c>
      <c r="AF24" s="21">
        <f>IxI!AG25</f>
        <v>1.1638962254644E-4</v>
      </c>
      <c r="AG24" s="21">
        <f>IxI!AH25</f>
        <v>8.5606044864014501E-5</v>
      </c>
      <c r="AH24" s="21">
        <f>IxI!AI25</f>
        <v>7.5752792547669097E-4</v>
      </c>
      <c r="AI24" s="21">
        <f>IxI!AJ25</f>
        <v>3.37905621663519E-4</v>
      </c>
      <c r="AJ24" s="21">
        <f>IxI!AK25</f>
        <v>3.8494405179415498E-4</v>
      </c>
      <c r="AK24" s="21">
        <f>IxI!AL25</f>
        <v>1.9823555756875099E-4</v>
      </c>
      <c r="AL24" s="21">
        <f>IxI!AM25</f>
        <v>4.8942619065900498E-5</v>
      </c>
      <c r="AM24" s="21">
        <f>IxI!AN25</f>
        <v>1.3404840306133799E-5</v>
      </c>
      <c r="AN24" s="21">
        <f>IxI!AO25</f>
        <v>3.0717932623760299E-3</v>
      </c>
      <c r="AO24" s="21">
        <f>IxI!AP25</f>
        <v>2.8515701775866202E-3</v>
      </c>
      <c r="AP24" s="21">
        <f>IxI!AQ25</f>
        <v>5.3084631563759903E-4</v>
      </c>
      <c r="AQ24" s="21">
        <f>IxI!AR25</f>
        <v>1.79480657331262E-3</v>
      </c>
      <c r="AR24" s="21">
        <f>IxI!AS25</f>
        <v>1.15585298498574E-4</v>
      </c>
      <c r="AS24" s="21">
        <f>IxI!AT25</f>
        <v>2.67718775045893E-3</v>
      </c>
      <c r="AT24" s="21">
        <f>IxI!AU25</f>
        <v>3.38607391117047E-4</v>
      </c>
      <c r="AU24" s="21">
        <f>IxI!AV25</f>
        <v>4.0089193699610203E-4</v>
      </c>
      <c r="AV24" s="21">
        <f>IxI!AW25</f>
        <v>1.20034153769434E-2</v>
      </c>
      <c r="AW24" s="21">
        <f>IxI!AX25</f>
        <v>4.0088312389144499E-3</v>
      </c>
      <c r="AX24" s="21">
        <f>IxI!AY25</f>
        <v>6.4890964375448204E-4</v>
      </c>
      <c r="AY24" s="21">
        <f>IxI!AZ25</f>
        <v>1.37133475722015E-3</v>
      </c>
      <c r="AZ24" s="21">
        <f>IxI!BA25</f>
        <v>3.81921193785079E-3</v>
      </c>
      <c r="BA24" s="21">
        <f>IxI!BB25</f>
        <v>5.3808023002430998E-6</v>
      </c>
      <c r="BB24" s="21">
        <f>IxI!BC25</f>
        <v>2.3560355833558901E-2</v>
      </c>
      <c r="BC24" s="21">
        <f>IxI!BD25</f>
        <v>9.5793121988729506E-3</v>
      </c>
      <c r="BD24" s="21">
        <f>IxI!BE25</f>
        <v>1.41185985259361E-2</v>
      </c>
      <c r="BE24" s="21">
        <f>IxI!BF25</f>
        <v>3.7175050391571101E-3</v>
      </c>
      <c r="BF24" s="21">
        <f>IxI!BG25</f>
        <v>0.38995688057811501</v>
      </c>
      <c r="BG24" s="21">
        <f>IxI!BH25</f>
        <v>0.95667368222252402</v>
      </c>
      <c r="BH24" s="21">
        <f>IxI!BI25</f>
        <v>1.8215362872079401E-2</v>
      </c>
      <c r="BI24" s="21">
        <f>IxI!BJ25</f>
        <v>8.0165461976961002E-3</v>
      </c>
      <c r="BJ24" s="21">
        <f>IxI!BK25</f>
        <v>3.1069905447930701E-2</v>
      </c>
      <c r="BK24" s="21">
        <f>IxI!BL25</f>
        <v>5.0401392498663197E-2</v>
      </c>
      <c r="BL24" s="21">
        <f>IxI!BM25</f>
        <v>4.00102569295262E-2</v>
      </c>
      <c r="BM24" s="21">
        <f>IxI!BN25</f>
        <v>1.07248837288553E-2</v>
      </c>
      <c r="BN24" s="21">
        <f>IxI!BO25</f>
        <v>15.512425974224101</v>
      </c>
      <c r="BO24" s="21">
        <f>IxI!BP25</f>
        <v>51.209822761988796</v>
      </c>
      <c r="BP24" s="21">
        <f>IxI!BQ25</f>
        <v>1.4163893713041199E-3</v>
      </c>
      <c r="BQ24" s="21">
        <f>IxI!BR25</f>
        <v>1.2386649540430001E-2</v>
      </c>
      <c r="BR24" s="21">
        <f>IxI!BS25</f>
        <v>9.3683819625278095E-3</v>
      </c>
      <c r="BS24" s="21">
        <f>IxI!BT25</f>
        <v>1.2106820652885601E-2</v>
      </c>
      <c r="BT24" s="21">
        <f>IxI!BU25</f>
        <v>9.1325783490703808E-3</v>
      </c>
      <c r="BU24" s="21">
        <f>IxI!BV25</f>
        <v>6.0245231315987299E-4</v>
      </c>
      <c r="BV24" s="21">
        <f>IxI!BW25</f>
        <v>9.0003663922882102E-2</v>
      </c>
      <c r="BW24" s="21">
        <f>IxI!BX25</f>
        <v>5.8131884545249098E-2</v>
      </c>
      <c r="BX24" s="21">
        <f>IxI!BY25</f>
        <v>1.8262623166642299E-2</v>
      </c>
      <c r="BY24" s="21">
        <f>IxI!BZ25</f>
        <v>3.1235088154150498E-3</v>
      </c>
      <c r="BZ24" s="21">
        <f>IxI!CA25</f>
        <v>0</v>
      </c>
      <c r="CA24" s="21">
        <f>IxI!CB25</f>
        <v>4.9309145894748403E-3</v>
      </c>
      <c r="CB24" s="21">
        <f>IxI!CC25</f>
        <v>2.0302546875556601E-2</v>
      </c>
      <c r="CC24" s="21">
        <f>IxI!CD25</f>
        <v>2.5342370423392699E-2</v>
      </c>
      <c r="CD24" s="21">
        <f>IxI!CE25</f>
        <v>5.5965053516617597E-2</v>
      </c>
      <c r="CE24" s="21">
        <f>IxI!CF25</f>
        <v>3.3188482638781297E-2</v>
      </c>
      <c r="CF24" s="21">
        <f>IxI!CG25</f>
        <v>4.1708989632630401E-2</v>
      </c>
      <c r="CG24" s="21">
        <f>IxI!CH25</f>
        <v>1.02665268484047E-2</v>
      </c>
      <c r="CH24" s="21">
        <f>IxI!CI25</f>
        <v>1.4868197743803799E-2</v>
      </c>
      <c r="CI24" s="21">
        <f>IxI!CJ25</f>
        <v>2.8798742047692099E-4</v>
      </c>
      <c r="CJ24" s="21">
        <f>IxI!CK25</f>
        <v>5.4253154994897204E-3</v>
      </c>
      <c r="CK24" s="21">
        <f>IxI!CL25</f>
        <v>2.6486335294711099E-2</v>
      </c>
      <c r="CL24" s="21">
        <f>IxI!CM25</f>
        <v>5.9675920177980797E-2</v>
      </c>
      <c r="CM24" s="21">
        <f>IxI!CN25</f>
        <v>2.2789108671888401E-3</v>
      </c>
      <c r="CN24" s="21">
        <f>IxI!CO25</f>
        <v>0.132151608682544</v>
      </c>
      <c r="CO24" s="21">
        <f>IxI!CP25</f>
        <v>3.7003906876122601E-2</v>
      </c>
      <c r="CP24" s="21">
        <f>IxI!CQ25</f>
        <v>1.9524563107512102E-2</v>
      </c>
      <c r="CQ24" s="21">
        <f>IxI!CR25</f>
        <v>2.30598252813894E-2</v>
      </c>
      <c r="CR24" s="21">
        <f>IxI!CS25</f>
        <v>3.5036488062173299E-2</v>
      </c>
      <c r="CS24" s="21">
        <f>IxI!CT25</f>
        <v>0.156508787583061</v>
      </c>
      <c r="CT24" s="21">
        <f>IxI!CU25</f>
        <v>2.4098231304535301E-2</v>
      </c>
      <c r="CU24" s="21">
        <f>IxI!CV25</f>
        <v>4.38686672714165E-2</v>
      </c>
      <c r="CV24" s="21">
        <f>IxI!CW25</f>
        <v>1.6650999348104899E-2</v>
      </c>
      <c r="CW24" s="21">
        <f>IxI!CX25</f>
        <v>2.00218708902354E-2</v>
      </c>
      <c r="CX24" s="21">
        <f>IxI!CY25</f>
        <v>0.102922880328138</v>
      </c>
      <c r="CY24" s="21">
        <f>IxI!CZ25</f>
        <v>0.43083384732227897</v>
      </c>
      <c r="CZ24" s="21">
        <f>IxI!DA25</f>
        <v>8.3152441704954999E-4</v>
      </c>
      <c r="DA24" s="21">
        <f>IxI!DB25</f>
        <v>2.5884325143189502E-2</v>
      </c>
      <c r="DB24" s="21">
        <f>IxI!DC25</f>
        <v>0</v>
      </c>
      <c r="DC24" s="21">
        <f>SUM(IxI!DE25:DF25)</f>
        <v>39.297786426461769</v>
      </c>
      <c r="DD24" s="21">
        <v>0</v>
      </c>
      <c r="DE24" s="21">
        <f>SUM(IxI!DH25:DI25)</f>
        <v>0</v>
      </c>
      <c r="DF24" s="21">
        <f>IxI!DK25</f>
        <v>2.8892623183891599E-2</v>
      </c>
      <c r="DG24" s="21">
        <f>SUM(IxI!DL25:DM25)</f>
        <v>0.17930453481878</v>
      </c>
      <c r="DH24" s="21">
        <f>IxI!DG25</f>
        <v>2.1296130729195699</v>
      </c>
      <c r="DI24" s="21">
        <f>IxI!DO25</f>
        <v>27.603458719235899</v>
      </c>
      <c r="DJ24" s="21">
        <f>IxI!DP25</f>
        <v>16.9065999473396</v>
      </c>
      <c r="DK24" s="21">
        <v>0</v>
      </c>
      <c r="DL24" s="21">
        <v>0</v>
      </c>
      <c r="DM24" s="21">
        <v>0</v>
      </c>
      <c r="DN24" s="132">
        <f t="shared" si="0"/>
        <v>177.7378489146484</v>
      </c>
      <c r="DO24" s="22"/>
      <c r="DP24" s="126"/>
      <c r="DQ24" s="409">
        <f>Data!R48</f>
        <v>783.95256216199516</v>
      </c>
      <c r="DR24" s="141">
        <f>Data!S48</f>
        <v>3.515590672843274E-4</v>
      </c>
      <c r="DS24" s="21"/>
      <c r="DT24" s="136">
        <v>69.839593120000004</v>
      </c>
      <c r="DU24" s="141">
        <f t="shared" si="1"/>
        <v>1.8167836839119446E-3</v>
      </c>
      <c r="DV24" s="21"/>
    </row>
    <row r="25" spans="1:126">
      <c r="A25" s="24" t="str">
        <f>IxI!B26</f>
        <v>19</v>
      </c>
      <c r="B25" s="23" t="str">
        <f>IxI!C26</f>
        <v>Soft Drinks</v>
      </c>
      <c r="C25" s="21">
        <f>IxI!D26</f>
        <v>1.87713249795718</v>
      </c>
      <c r="D25" s="21">
        <f>IxI!E26</f>
        <v>1.8664987433495E-4</v>
      </c>
      <c r="E25" s="21">
        <f>IxI!F26</f>
        <v>5.3138117073776602E-5</v>
      </c>
      <c r="F25" s="21">
        <f>IxI!G26</f>
        <v>2.3729155959033199</v>
      </c>
      <c r="G25" s="21">
        <f>IxI!H26</f>
        <v>0.100847282483708</v>
      </c>
      <c r="H25" s="21">
        <f>IxI!I26</f>
        <v>3.7905413497991497E-4</v>
      </c>
      <c r="I25" s="21">
        <f>IxI!J26</f>
        <v>0</v>
      </c>
      <c r="J25" s="21">
        <f>IxI!K26</f>
        <v>2.1219043524778E-4</v>
      </c>
      <c r="K25" s="21">
        <f>IxI!L26</f>
        <v>1.75416053493219E-2</v>
      </c>
      <c r="L25" s="21">
        <f>IxI!M26</f>
        <v>1.1475659000002301E-3</v>
      </c>
      <c r="M25" s="21">
        <f>IxI!N26</f>
        <v>8.6229844378817304E-4</v>
      </c>
      <c r="N25" s="21">
        <f>IxI!O26</f>
        <v>2.0168885597008401E-4</v>
      </c>
      <c r="O25" s="21">
        <f>IxI!P26</f>
        <v>1.25051573484951E-5</v>
      </c>
      <c r="P25" s="21">
        <f>IxI!Q26</f>
        <v>7.2976859334921405E-4</v>
      </c>
      <c r="Q25" s="21">
        <f>IxI!R26</f>
        <v>2.85723692646372E-4</v>
      </c>
      <c r="R25" s="21">
        <f>IxI!S26</f>
        <v>4.7754703786820303E-5</v>
      </c>
      <c r="S25" s="21">
        <f>IxI!T26</f>
        <v>1.06888659277925E-3</v>
      </c>
      <c r="T25" s="21">
        <f>IxI!U26</f>
        <v>3.4928143082913798E-5</v>
      </c>
      <c r="U25" s="21">
        <f>IxI!V26</f>
        <v>4.8147238838542004</v>
      </c>
      <c r="V25" s="21">
        <f>IxI!W26</f>
        <v>0</v>
      </c>
      <c r="W25" s="21">
        <f>IxI!X26</f>
        <v>1.4524326784258601E-4</v>
      </c>
      <c r="X25" s="21">
        <f>IxI!Y26</f>
        <v>9.1508156295993202E-5</v>
      </c>
      <c r="Y25" s="21">
        <f>IxI!Z26</f>
        <v>5.2507891172320904E-6</v>
      </c>
      <c r="Z25" s="21">
        <f>IxI!AA26</f>
        <v>3.5081591716017602E-4</v>
      </c>
      <c r="AA25" s="21">
        <f>IxI!AB26</f>
        <v>2.6282861256689499E-4</v>
      </c>
      <c r="AB25" s="21">
        <f>IxI!AC26</f>
        <v>2.2087364895316899E-4</v>
      </c>
      <c r="AC25" s="21">
        <f>IxI!AD26</f>
        <v>9.7594567191683202E-5</v>
      </c>
      <c r="AD25" s="21">
        <f>IxI!AE26</f>
        <v>2.32864449560245E-5</v>
      </c>
      <c r="AE25" s="21">
        <f>IxI!AF26</f>
        <v>2.5232543980277098E-5</v>
      </c>
      <c r="AF25" s="21">
        <f>IxI!AG26</f>
        <v>4.2532709631070701E-5</v>
      </c>
      <c r="AG25" s="21">
        <f>IxI!AH26</f>
        <v>4.8619481491560303E-5</v>
      </c>
      <c r="AH25" s="21">
        <f>IxI!AI26</f>
        <v>2.0093012574899099E-4</v>
      </c>
      <c r="AI25" s="21">
        <f>IxI!AJ26</f>
        <v>1.9977898958838401E-4</v>
      </c>
      <c r="AJ25" s="21">
        <f>IxI!AK26</f>
        <v>3.4971914931954497E-4</v>
      </c>
      <c r="AK25" s="21">
        <f>IxI!AL26</f>
        <v>1.36534774146133E-4</v>
      </c>
      <c r="AL25" s="21">
        <f>IxI!AM26</f>
        <v>4.0143647712985797E-5</v>
      </c>
      <c r="AM25" s="21">
        <f>IxI!AN26</f>
        <v>7.81646369818302E-6</v>
      </c>
      <c r="AN25" s="21">
        <f>IxI!AO26</f>
        <v>2.1351986585799098E-3</v>
      </c>
      <c r="AO25" s="21">
        <f>IxI!AP26</f>
        <v>1.69914798605478E-3</v>
      </c>
      <c r="AP25" s="21">
        <f>IxI!AQ26</f>
        <v>2.9221999653555099E-4</v>
      </c>
      <c r="AQ25" s="21">
        <f>IxI!AR26</f>
        <v>8.9078528248949496E-4</v>
      </c>
      <c r="AR25" s="21">
        <f>IxI!AS26</f>
        <v>7.4233104039346398E-5</v>
      </c>
      <c r="AS25" s="21">
        <f>IxI!AT26</f>
        <v>1.27365913975507E-3</v>
      </c>
      <c r="AT25" s="21">
        <f>IxI!AU26</f>
        <v>2.31819511288799E-4</v>
      </c>
      <c r="AU25" s="21">
        <f>IxI!AV26</f>
        <v>1.84106045533238E-4</v>
      </c>
      <c r="AV25" s="21">
        <f>IxI!AW26</f>
        <v>9.2689440588417105E-3</v>
      </c>
      <c r="AW25" s="21">
        <f>IxI!AX26</f>
        <v>1.72772467424056E-3</v>
      </c>
      <c r="AX25" s="21">
        <f>IxI!AY26</f>
        <v>3.9082272884937498E-4</v>
      </c>
      <c r="AY25" s="21">
        <f>IxI!AZ26</f>
        <v>4.6682146850880603E-2</v>
      </c>
      <c r="AZ25" s="21">
        <f>IxI!BA26</f>
        <v>2.3950252542866502E-3</v>
      </c>
      <c r="BA25" s="21">
        <f>IxI!BB26</f>
        <v>3.45779174064772E-6</v>
      </c>
      <c r="BB25" s="21">
        <f>IxI!BC26</f>
        <v>9.8793703822154494E-2</v>
      </c>
      <c r="BC25" s="21">
        <f>IxI!BD26</f>
        <v>2.2907564077113699E-2</v>
      </c>
      <c r="BD25" s="21">
        <f>IxI!BE26</f>
        <v>5.0643616192918801E-2</v>
      </c>
      <c r="BE25" s="21">
        <f>IxI!BF26</f>
        <v>3.2771927419695999E-2</v>
      </c>
      <c r="BF25" s="21">
        <f>IxI!BG26</f>
        <v>1.39491963461018</v>
      </c>
      <c r="BG25" s="21">
        <f>IxI!BH26</f>
        <v>3.0774802946596602</v>
      </c>
      <c r="BH25" s="21">
        <f>IxI!BI26</f>
        <v>0.23655503121603699</v>
      </c>
      <c r="BI25" s="21">
        <f>IxI!BJ26</f>
        <v>0.21008821586071899</v>
      </c>
      <c r="BJ25" s="21">
        <f>IxI!BK26</f>
        <v>4.4056737946329201E-2</v>
      </c>
      <c r="BK25" s="21">
        <f>IxI!BL26</f>
        <v>0.39170285106887598</v>
      </c>
      <c r="BL25" s="21">
        <f>IxI!BM26</f>
        <v>1.7918351467907001</v>
      </c>
      <c r="BM25" s="21">
        <f>IxI!BN26</f>
        <v>0.10592163120104001</v>
      </c>
      <c r="BN25" s="21">
        <f>IxI!BO26</f>
        <v>5.4433083887056197</v>
      </c>
      <c r="BO25" s="21">
        <f>IxI!BP26</f>
        <v>31.005709588472701</v>
      </c>
      <c r="BP25" s="21">
        <f>IxI!BQ26</f>
        <v>1.10148574935975E-3</v>
      </c>
      <c r="BQ25" s="21">
        <f>IxI!BR26</f>
        <v>0.32747280278083701</v>
      </c>
      <c r="BR25" s="21">
        <f>IxI!BS26</f>
        <v>0.30043555114140702</v>
      </c>
      <c r="BS25" s="21">
        <f>IxI!BT26</f>
        <v>7.5023967815337003E-2</v>
      </c>
      <c r="BT25" s="21">
        <f>IxI!BU26</f>
        <v>2.0653583950965001E-2</v>
      </c>
      <c r="BU25" s="21">
        <f>IxI!BV26</f>
        <v>2.3583636737225399E-4</v>
      </c>
      <c r="BV25" s="21">
        <f>IxI!BW26</f>
        <v>1.84356851096497</v>
      </c>
      <c r="BW25" s="21">
        <f>IxI!BX26</f>
        <v>0.587627927656028</v>
      </c>
      <c r="BX25" s="21">
        <f>IxI!BY26</f>
        <v>0.14236727416262299</v>
      </c>
      <c r="BY25" s="21">
        <f>IxI!BZ26</f>
        <v>8.9582363737037297E-4</v>
      </c>
      <c r="BZ25" s="21">
        <f>IxI!CA26</f>
        <v>0</v>
      </c>
      <c r="CA25" s="21">
        <f>IxI!CB26</f>
        <v>0.129607172593384</v>
      </c>
      <c r="CB25" s="21">
        <f>IxI!CC26</f>
        <v>0.125635573641322</v>
      </c>
      <c r="CC25" s="21">
        <f>IxI!CD26</f>
        <v>7.3559747746114304E-2</v>
      </c>
      <c r="CD25" s="21">
        <f>IxI!CE26</f>
        <v>0.70381117318748898</v>
      </c>
      <c r="CE25" s="21">
        <f>IxI!CF26</f>
        <v>7.6731919116796096E-2</v>
      </c>
      <c r="CF25" s="21">
        <f>IxI!CG26</f>
        <v>0.29840465210525002</v>
      </c>
      <c r="CG25" s="21">
        <f>IxI!CH26</f>
        <v>4.1730202857743801E-2</v>
      </c>
      <c r="CH25" s="21">
        <f>IxI!CI26</f>
        <v>7.5510730198793799E-2</v>
      </c>
      <c r="CI25" s="21">
        <f>IxI!CJ26</f>
        <v>1.5580679410811399E-4</v>
      </c>
      <c r="CJ25" s="21">
        <f>IxI!CK26</f>
        <v>3.8158177906722599E-3</v>
      </c>
      <c r="CK25" s="21">
        <f>IxI!CL26</f>
        <v>0.18415397059576299</v>
      </c>
      <c r="CL25" s="21">
        <f>IxI!CM26</f>
        <v>0.64018973776263999</v>
      </c>
      <c r="CM25" s="21">
        <f>IxI!CN26</f>
        <v>9.5583657465167504E-3</v>
      </c>
      <c r="CN25" s="21">
        <f>IxI!CO26</f>
        <v>0.59571653777191202</v>
      </c>
      <c r="CO25" s="21">
        <f>IxI!CP26</f>
        <v>0.35783377043600001</v>
      </c>
      <c r="CP25" s="21">
        <f>IxI!CQ26</f>
        <v>0.450423076329656</v>
      </c>
      <c r="CQ25" s="21">
        <f>IxI!CR26</f>
        <v>1.3152520589130099</v>
      </c>
      <c r="CR25" s="21">
        <f>IxI!CS26</f>
        <v>0.48243204757783598</v>
      </c>
      <c r="CS25" s="21">
        <f>IxI!CT26</f>
        <v>0.52423963846271104</v>
      </c>
      <c r="CT25" s="21">
        <f>IxI!CU26</f>
        <v>0.55701185547894105</v>
      </c>
      <c r="CU25" s="21">
        <f>IxI!CV26</f>
        <v>0.79841494282884595</v>
      </c>
      <c r="CV25" s="21">
        <f>IxI!CW26</f>
        <v>0.34060585932835902</v>
      </c>
      <c r="CW25" s="21">
        <f>IxI!CX26</f>
        <v>1.7130977639199101</v>
      </c>
      <c r="CX25" s="21">
        <f>IxI!CY26</f>
        <v>3.0324465815138302</v>
      </c>
      <c r="CY25" s="21">
        <f>IxI!CZ26</f>
        <v>0.87037666624578602</v>
      </c>
      <c r="CZ25" s="21">
        <f>IxI!DA26</f>
        <v>3.37461791307717E-4</v>
      </c>
      <c r="DA25" s="21">
        <f>IxI!DB26</f>
        <v>0.160296933374626</v>
      </c>
      <c r="DB25" s="21">
        <f>IxI!DC26</f>
        <v>0</v>
      </c>
      <c r="DC25" s="21">
        <f>SUM(IxI!DE26:DF26)</f>
        <v>189.28229321834399</v>
      </c>
      <c r="DD25" s="21">
        <v>0</v>
      </c>
      <c r="DE25" s="21">
        <f>SUM(IxI!DH26:DI26)</f>
        <v>0</v>
      </c>
      <c r="DF25" s="21">
        <f>IxI!DK26</f>
        <v>9.4914065724485696E-4</v>
      </c>
      <c r="DG25" s="21">
        <f>SUM(IxI!DL26:DM26)</f>
        <v>-2.8130946256073002</v>
      </c>
      <c r="DH25" s="21">
        <f>IxI!DG26</f>
        <v>3.6097005944960801</v>
      </c>
      <c r="DI25" s="21">
        <f>IxI!DO26</f>
        <v>83.527980126982698</v>
      </c>
      <c r="DJ25" s="21">
        <f>IxI!DP26</f>
        <v>2.5293139821100801</v>
      </c>
      <c r="DK25" s="21">
        <v>0</v>
      </c>
      <c r="DL25" s="21">
        <v>0</v>
      </c>
      <c r="DM25" s="21">
        <v>0</v>
      </c>
      <c r="DN25" s="132">
        <f t="shared" si="0"/>
        <v>346.16245061592679</v>
      </c>
      <c r="DO25" s="22"/>
      <c r="DP25" s="126"/>
      <c r="DQ25" s="409">
        <f>Data!R49</f>
        <v>1872.9979843003457</v>
      </c>
      <c r="DR25" s="141">
        <f>Data!S49</f>
        <v>8.3993529221987459E-4</v>
      </c>
      <c r="DS25" s="21"/>
      <c r="DT25" s="136">
        <v>60.252985010000003</v>
      </c>
      <c r="DU25" s="141">
        <f t="shared" si="1"/>
        <v>1.5674008851264479E-3</v>
      </c>
      <c r="DV25" s="21"/>
    </row>
    <row r="26" spans="1:126">
      <c r="A26" s="24" t="str">
        <f>IxI!B27</f>
        <v>20</v>
      </c>
      <c r="B26" s="23" t="str">
        <f>IxI!C27</f>
        <v>Tobacco</v>
      </c>
      <c r="C26" s="21">
        <f>IxI!D27</f>
        <v>0</v>
      </c>
      <c r="D26" s="21">
        <f>IxI!E27</f>
        <v>0</v>
      </c>
      <c r="E26" s="21">
        <f>IxI!F27</f>
        <v>0</v>
      </c>
      <c r="F26" s="21">
        <f>IxI!G27</f>
        <v>0</v>
      </c>
      <c r="G26" s="21">
        <f>IxI!H27</f>
        <v>0</v>
      </c>
      <c r="H26" s="21">
        <f>IxI!I27</f>
        <v>0</v>
      </c>
      <c r="I26" s="21">
        <f>IxI!J27</f>
        <v>0</v>
      </c>
      <c r="J26" s="21">
        <f>IxI!K27</f>
        <v>0</v>
      </c>
      <c r="K26" s="21">
        <f>IxI!L27</f>
        <v>0</v>
      </c>
      <c r="L26" s="21">
        <f>IxI!M27</f>
        <v>0</v>
      </c>
      <c r="M26" s="21">
        <f>IxI!N27</f>
        <v>0</v>
      </c>
      <c r="N26" s="21">
        <f>IxI!O27</f>
        <v>0</v>
      </c>
      <c r="O26" s="21">
        <f>IxI!P27</f>
        <v>0</v>
      </c>
      <c r="P26" s="21">
        <f>IxI!Q27</f>
        <v>0</v>
      </c>
      <c r="Q26" s="21">
        <f>IxI!R27</f>
        <v>0</v>
      </c>
      <c r="R26" s="21">
        <f>IxI!S27</f>
        <v>0</v>
      </c>
      <c r="S26" s="21">
        <f>IxI!T27</f>
        <v>0</v>
      </c>
      <c r="T26" s="21">
        <f>IxI!U27</f>
        <v>0</v>
      </c>
      <c r="U26" s="21">
        <f>IxI!V27</f>
        <v>0</v>
      </c>
      <c r="V26" s="21">
        <f>IxI!W27</f>
        <v>0</v>
      </c>
      <c r="W26" s="21">
        <f>IxI!X27</f>
        <v>0</v>
      </c>
      <c r="X26" s="21">
        <f>IxI!Y27</f>
        <v>0</v>
      </c>
      <c r="Y26" s="21">
        <f>IxI!Z27</f>
        <v>0</v>
      </c>
      <c r="Z26" s="21">
        <f>IxI!AA27</f>
        <v>0</v>
      </c>
      <c r="AA26" s="21">
        <f>IxI!AB27</f>
        <v>0</v>
      </c>
      <c r="AB26" s="21">
        <f>IxI!AC27</f>
        <v>0</v>
      </c>
      <c r="AC26" s="21">
        <f>IxI!AD27</f>
        <v>0</v>
      </c>
      <c r="AD26" s="21">
        <f>IxI!AE27</f>
        <v>0</v>
      </c>
      <c r="AE26" s="21">
        <f>IxI!AF27</f>
        <v>0</v>
      </c>
      <c r="AF26" s="21">
        <f>IxI!AG27</f>
        <v>0</v>
      </c>
      <c r="AG26" s="21">
        <f>IxI!AH27</f>
        <v>0</v>
      </c>
      <c r="AH26" s="21">
        <f>IxI!AI27</f>
        <v>0</v>
      </c>
      <c r="AI26" s="21">
        <f>IxI!AJ27</f>
        <v>0</v>
      </c>
      <c r="AJ26" s="21">
        <f>IxI!AK27</f>
        <v>0</v>
      </c>
      <c r="AK26" s="21">
        <f>IxI!AL27</f>
        <v>0</v>
      </c>
      <c r="AL26" s="21">
        <f>IxI!AM27</f>
        <v>0</v>
      </c>
      <c r="AM26" s="21">
        <f>IxI!AN27</f>
        <v>0</v>
      </c>
      <c r="AN26" s="21">
        <f>IxI!AO27</f>
        <v>0</v>
      </c>
      <c r="AO26" s="21">
        <f>IxI!AP27</f>
        <v>0</v>
      </c>
      <c r="AP26" s="21">
        <f>IxI!AQ27</f>
        <v>0</v>
      </c>
      <c r="AQ26" s="21">
        <f>IxI!AR27</f>
        <v>0</v>
      </c>
      <c r="AR26" s="21">
        <f>IxI!AS27</f>
        <v>0</v>
      </c>
      <c r="AS26" s="21">
        <f>IxI!AT27</f>
        <v>0</v>
      </c>
      <c r="AT26" s="21">
        <f>IxI!AU27</f>
        <v>0</v>
      </c>
      <c r="AU26" s="21">
        <f>IxI!AV27</f>
        <v>0</v>
      </c>
      <c r="AV26" s="21">
        <f>IxI!AW27</f>
        <v>0</v>
      </c>
      <c r="AW26" s="21">
        <f>IxI!AX27</f>
        <v>0</v>
      </c>
      <c r="AX26" s="21">
        <f>IxI!AY27</f>
        <v>0</v>
      </c>
      <c r="AY26" s="21">
        <f>IxI!AZ27</f>
        <v>0</v>
      </c>
      <c r="AZ26" s="21">
        <f>IxI!BA27</f>
        <v>0</v>
      </c>
      <c r="BA26" s="21">
        <f>IxI!BB27</f>
        <v>0</v>
      </c>
      <c r="BB26" s="21">
        <f>IxI!BC27</f>
        <v>0</v>
      </c>
      <c r="BC26" s="21">
        <f>IxI!BD27</f>
        <v>0</v>
      </c>
      <c r="BD26" s="21">
        <f>IxI!BE27</f>
        <v>0</v>
      </c>
      <c r="BE26" s="21">
        <f>IxI!BF27</f>
        <v>0</v>
      </c>
      <c r="BF26" s="21">
        <f>IxI!BG27</f>
        <v>0</v>
      </c>
      <c r="BG26" s="21">
        <f>IxI!BH27</f>
        <v>0</v>
      </c>
      <c r="BH26" s="21">
        <f>IxI!BI27</f>
        <v>0</v>
      </c>
      <c r="BI26" s="21">
        <f>IxI!BJ27</f>
        <v>0</v>
      </c>
      <c r="BJ26" s="21">
        <f>IxI!BK27</f>
        <v>0</v>
      </c>
      <c r="BK26" s="21">
        <f>IxI!BL27</f>
        <v>0</v>
      </c>
      <c r="BL26" s="21">
        <f>IxI!BM27</f>
        <v>0</v>
      </c>
      <c r="BM26" s="21">
        <f>IxI!BN27</f>
        <v>0</v>
      </c>
      <c r="BN26" s="21">
        <f>IxI!BO27</f>
        <v>0</v>
      </c>
      <c r="BO26" s="21">
        <f>IxI!BP27</f>
        <v>0</v>
      </c>
      <c r="BP26" s="21">
        <f>IxI!BQ27</f>
        <v>0</v>
      </c>
      <c r="BQ26" s="21">
        <f>IxI!BR27</f>
        <v>0</v>
      </c>
      <c r="BR26" s="21">
        <f>IxI!BS27</f>
        <v>0</v>
      </c>
      <c r="BS26" s="21">
        <f>IxI!BT27</f>
        <v>0</v>
      </c>
      <c r="BT26" s="21">
        <f>IxI!BU27</f>
        <v>0</v>
      </c>
      <c r="BU26" s="21">
        <f>IxI!BV27</f>
        <v>0</v>
      </c>
      <c r="BV26" s="21">
        <f>IxI!BW27</f>
        <v>0</v>
      </c>
      <c r="BW26" s="21">
        <f>IxI!BX27</f>
        <v>0</v>
      </c>
      <c r="BX26" s="21">
        <f>IxI!BY27</f>
        <v>0</v>
      </c>
      <c r="BY26" s="21">
        <f>IxI!BZ27</f>
        <v>0</v>
      </c>
      <c r="BZ26" s="21">
        <f>IxI!CA27</f>
        <v>0</v>
      </c>
      <c r="CA26" s="21">
        <f>IxI!CB27</f>
        <v>0</v>
      </c>
      <c r="CB26" s="21">
        <f>IxI!CC27</f>
        <v>0</v>
      </c>
      <c r="CC26" s="21">
        <f>IxI!CD27</f>
        <v>0</v>
      </c>
      <c r="CD26" s="21">
        <f>IxI!CE27</f>
        <v>0</v>
      </c>
      <c r="CE26" s="21">
        <f>IxI!CF27</f>
        <v>0</v>
      </c>
      <c r="CF26" s="21">
        <f>IxI!CG27</f>
        <v>0</v>
      </c>
      <c r="CG26" s="21">
        <f>IxI!CH27</f>
        <v>0</v>
      </c>
      <c r="CH26" s="21">
        <f>IxI!CI27</f>
        <v>0</v>
      </c>
      <c r="CI26" s="21">
        <f>IxI!CJ27</f>
        <v>0</v>
      </c>
      <c r="CJ26" s="21">
        <f>IxI!CK27</f>
        <v>0</v>
      </c>
      <c r="CK26" s="21">
        <f>IxI!CL27</f>
        <v>0</v>
      </c>
      <c r="CL26" s="21">
        <f>IxI!CM27</f>
        <v>0</v>
      </c>
      <c r="CM26" s="21">
        <f>IxI!CN27</f>
        <v>0</v>
      </c>
      <c r="CN26" s="21">
        <f>IxI!CO27</f>
        <v>0</v>
      </c>
      <c r="CO26" s="21">
        <f>IxI!CP27</f>
        <v>0</v>
      </c>
      <c r="CP26" s="21">
        <f>IxI!CQ27</f>
        <v>0</v>
      </c>
      <c r="CQ26" s="21">
        <f>IxI!CR27</f>
        <v>0</v>
      </c>
      <c r="CR26" s="21">
        <f>IxI!CS27</f>
        <v>0</v>
      </c>
      <c r="CS26" s="21">
        <f>IxI!CT27</f>
        <v>0</v>
      </c>
      <c r="CT26" s="21">
        <f>IxI!CU27</f>
        <v>0</v>
      </c>
      <c r="CU26" s="21">
        <f>IxI!CV27</f>
        <v>0</v>
      </c>
      <c r="CV26" s="21">
        <f>IxI!CW27</f>
        <v>0</v>
      </c>
      <c r="CW26" s="21">
        <f>IxI!CX27</f>
        <v>0</v>
      </c>
      <c r="CX26" s="21">
        <f>IxI!CY27</f>
        <v>0</v>
      </c>
      <c r="CY26" s="21">
        <f>IxI!CZ27</f>
        <v>0</v>
      </c>
      <c r="CZ26" s="21">
        <f>IxI!DA27</f>
        <v>0</v>
      </c>
      <c r="DA26" s="21">
        <f>IxI!DB27</f>
        <v>0</v>
      </c>
      <c r="DB26" s="21">
        <f>IxI!DC27</f>
        <v>0</v>
      </c>
      <c r="DC26" s="21">
        <f>SUM(IxI!DE27:DF27)</f>
        <v>0</v>
      </c>
      <c r="DD26" s="21">
        <v>0</v>
      </c>
      <c r="DE26" s="21">
        <f>SUM(IxI!DH27:DI27)</f>
        <v>0</v>
      </c>
      <c r="DF26" s="21">
        <f>IxI!DK27</f>
        <v>0</v>
      </c>
      <c r="DG26" s="21">
        <f>SUM(IxI!DL27:DM27)</f>
        <v>0</v>
      </c>
      <c r="DH26" s="21">
        <f>IxI!DG27</f>
        <v>0</v>
      </c>
      <c r="DI26" s="21">
        <f>IxI!DO27</f>
        <v>0</v>
      </c>
      <c r="DJ26" s="21">
        <f>IxI!DP27</f>
        <v>0</v>
      </c>
      <c r="DK26" s="21">
        <v>0</v>
      </c>
      <c r="DL26" s="21">
        <v>0</v>
      </c>
      <c r="DM26" s="21">
        <v>0</v>
      </c>
      <c r="DN26" s="132">
        <f t="shared" si="0"/>
        <v>0</v>
      </c>
      <c r="DO26" s="22"/>
      <c r="DP26" s="126"/>
      <c r="DQ26" s="409">
        <f>Data!R50</f>
        <v>0</v>
      </c>
      <c r="DR26" s="141">
        <f>Data!S50</f>
        <v>0</v>
      </c>
      <c r="DS26" s="21"/>
      <c r="DT26" s="136">
        <v>0</v>
      </c>
      <c r="DU26" s="141">
        <f t="shared" si="1"/>
        <v>0</v>
      </c>
      <c r="DV26" s="21"/>
    </row>
    <row r="27" spans="1:126">
      <c r="A27" s="30" t="str">
        <f>IxI!B28</f>
        <v>21</v>
      </c>
      <c r="B27" s="29" t="str">
        <f>IxI!C28</f>
        <v>Textiles</v>
      </c>
      <c r="C27" s="27">
        <f>IxI!D28</f>
        <v>7.6519229878671498</v>
      </c>
      <c r="D27" s="27">
        <f>IxI!E28</f>
        <v>0.1582923442085</v>
      </c>
      <c r="E27" s="27">
        <f>IxI!F28</f>
        <v>0</v>
      </c>
      <c r="F27" s="27">
        <f>IxI!G28</f>
        <v>0.78782087541416401</v>
      </c>
      <c r="G27" s="27">
        <f>IxI!H28</f>
        <v>0</v>
      </c>
      <c r="H27" s="27">
        <f>IxI!I28</f>
        <v>4.4938025531131697E-3</v>
      </c>
      <c r="I27" s="27">
        <f>IxI!J28</f>
        <v>0</v>
      </c>
      <c r="J27" s="27">
        <f>IxI!K28</f>
        <v>8.8489200787735707E-3</v>
      </c>
      <c r="K27" s="27">
        <f>IxI!L28</f>
        <v>0.28694263104760598</v>
      </c>
      <c r="L27" s="27">
        <f>IxI!M28</f>
        <v>0.46455105822412501</v>
      </c>
      <c r="M27" s="27">
        <f>IxI!N28</f>
        <v>1.06181790517598</v>
      </c>
      <c r="N27" s="27">
        <f>IxI!O28</f>
        <v>2.2668807076827099E-2</v>
      </c>
      <c r="O27" s="27">
        <f>IxI!P28</f>
        <v>0.247728049372818</v>
      </c>
      <c r="P27" s="27">
        <f>IxI!Q28</f>
        <v>1.1112375239489301</v>
      </c>
      <c r="Q27" s="27">
        <f>IxI!R28</f>
        <v>0.55255435913886897</v>
      </c>
      <c r="R27" s="27">
        <f>IxI!S28</f>
        <v>7.9404105848674106E-2</v>
      </c>
      <c r="S27" s="27">
        <f>IxI!T28</f>
        <v>1.62093162122946</v>
      </c>
      <c r="T27" s="27">
        <f>IxI!U28</f>
        <v>0.14027225249219999</v>
      </c>
      <c r="U27" s="27">
        <f>IxI!V28</f>
        <v>8.21468605180318E-2</v>
      </c>
      <c r="V27" s="27">
        <f>IxI!W28</f>
        <v>0</v>
      </c>
      <c r="W27" s="27">
        <f>IxI!X28</f>
        <v>74.972581300607601</v>
      </c>
      <c r="X27" s="27">
        <f>IxI!Y28</f>
        <v>24.0242545931265</v>
      </c>
      <c r="Y27" s="27">
        <f>IxI!Z28</f>
        <v>0.38306688653176901</v>
      </c>
      <c r="Z27" s="27">
        <f>IxI!AA28</f>
        <v>0</v>
      </c>
      <c r="AA27" s="27">
        <f>IxI!AB28</f>
        <v>12.702556883781501</v>
      </c>
      <c r="AB27" s="27">
        <f>IxI!AC28</f>
        <v>2.65237152098541</v>
      </c>
      <c r="AC27" s="27">
        <f>IxI!AD28</f>
        <v>0.26260604702643198</v>
      </c>
      <c r="AD27" s="27">
        <f>IxI!AE28</f>
        <v>0</v>
      </c>
      <c r="AE27" s="27">
        <f>IxI!AF28</f>
        <v>0.103930138972368</v>
      </c>
      <c r="AF27" s="27">
        <f>IxI!AG28</f>
        <v>0.13570129273248399</v>
      </c>
      <c r="AG27" s="27">
        <f>IxI!AH28</f>
        <v>2.61499594837977E-2</v>
      </c>
      <c r="AH27" s="27">
        <f>IxI!AI28</f>
        <v>1.6014482641919501</v>
      </c>
      <c r="AI27" s="27">
        <f>IxI!AJ28</f>
        <v>1.5158251531217199</v>
      </c>
      <c r="AJ27" s="27">
        <f>IxI!AK28</f>
        <v>0.53190210740158295</v>
      </c>
      <c r="AK27" s="27">
        <f>IxI!AL28</f>
        <v>0.25512202576291898</v>
      </c>
      <c r="AL27" s="27">
        <f>IxI!AM28</f>
        <v>1.2740852750192801E-2</v>
      </c>
      <c r="AM27" s="27">
        <f>IxI!AN28</f>
        <v>2.45857290492838E-2</v>
      </c>
      <c r="AN27" s="27">
        <f>IxI!AO28</f>
        <v>0.58441614112920404</v>
      </c>
      <c r="AO27" s="27">
        <f>IxI!AP28</f>
        <v>2.4046374474286401</v>
      </c>
      <c r="AP27" s="27">
        <f>IxI!AQ28</f>
        <v>0.15154693438425801</v>
      </c>
      <c r="AQ27" s="27">
        <f>IxI!AR28</f>
        <v>3.6930921430156097E-2</v>
      </c>
      <c r="AR27" s="27">
        <f>IxI!AS28</f>
        <v>0.54445677776138501</v>
      </c>
      <c r="AS27" s="27">
        <f>IxI!AT28</f>
        <v>0</v>
      </c>
      <c r="AT27" s="27">
        <f>IxI!AU28</f>
        <v>2.3876431185524001</v>
      </c>
      <c r="AU27" s="27">
        <f>IxI!AV28</f>
        <v>0.97383435217055803</v>
      </c>
      <c r="AV27" s="27">
        <f>IxI!AW28</f>
        <v>0</v>
      </c>
      <c r="AW27" s="27">
        <f>IxI!AX28</f>
        <v>0.50057306698779303</v>
      </c>
      <c r="AX27" s="27">
        <f>IxI!AY28</f>
        <v>5.9316790166872501E-3</v>
      </c>
      <c r="AY27" s="27">
        <f>IxI!AZ28</f>
        <v>0.14234257791902599</v>
      </c>
      <c r="AZ27" s="27">
        <f>IxI!BA28</f>
        <v>0.122869086979771</v>
      </c>
      <c r="BA27" s="27">
        <f>IxI!BB28</f>
        <v>0</v>
      </c>
      <c r="BB27" s="27">
        <f>IxI!BC28</f>
        <v>1.03138322363476</v>
      </c>
      <c r="BC27" s="27">
        <f>IxI!BD28</f>
        <v>0</v>
      </c>
      <c r="BD27" s="27">
        <f>IxI!BE28</f>
        <v>0.571341290484356</v>
      </c>
      <c r="BE27" s="27">
        <f>IxI!BF28</f>
        <v>0.95668177718695202</v>
      </c>
      <c r="BF27" s="27">
        <f>IxI!BG28</f>
        <v>3.2241673445485799</v>
      </c>
      <c r="BG27" s="27">
        <f>IxI!BH28</f>
        <v>5.94899864930803</v>
      </c>
      <c r="BH27" s="27">
        <f>IxI!BI28</f>
        <v>8.8502617646141105E-2</v>
      </c>
      <c r="BI27" s="27">
        <f>IxI!BJ28</f>
        <v>0</v>
      </c>
      <c r="BJ27" s="27">
        <f>IxI!BK28</f>
        <v>1.4158378571803101E-2</v>
      </c>
      <c r="BK27" s="27">
        <f>IxI!BL28</f>
        <v>0.17962896653441801</v>
      </c>
      <c r="BL27" s="27">
        <f>IxI!BM28</f>
        <v>0.12089936888599399</v>
      </c>
      <c r="BM27" s="27">
        <f>IxI!BN28</f>
        <v>3.5366363677990002E-2</v>
      </c>
      <c r="BN27" s="27">
        <f>IxI!BO28</f>
        <v>1.1039561300860801</v>
      </c>
      <c r="BO27" s="27">
        <f>IxI!BP28</f>
        <v>1.49596633377161</v>
      </c>
      <c r="BP27" s="27">
        <f>IxI!BQ28</f>
        <v>1.32393673115295</v>
      </c>
      <c r="BQ27" s="27">
        <f>IxI!BR28</f>
        <v>2.50437690906209E-2</v>
      </c>
      <c r="BR27" s="27">
        <f>IxI!BS28</f>
        <v>4.8216501045807098E-3</v>
      </c>
      <c r="BS27" s="27">
        <f>IxI!BT28</f>
        <v>0</v>
      </c>
      <c r="BT27" s="27">
        <f>IxI!BU28</f>
        <v>0.170477195181062</v>
      </c>
      <c r="BU27" s="27">
        <f>IxI!BV28</f>
        <v>9.9576540396735507E-3</v>
      </c>
      <c r="BV27" s="27">
        <f>IxI!BW28</f>
        <v>0.70941505818217898</v>
      </c>
      <c r="BW27" s="27">
        <f>IxI!BX28</f>
        <v>1.62223675701026</v>
      </c>
      <c r="BX27" s="27">
        <f>IxI!BY28</f>
        <v>0.200022806081747</v>
      </c>
      <c r="BY27" s="27">
        <f>IxI!BZ28</f>
        <v>0.25331917179422703</v>
      </c>
      <c r="BZ27" s="27">
        <f>IxI!CA28</f>
        <v>0</v>
      </c>
      <c r="CA27" s="27">
        <f>IxI!CB28</f>
        <v>9.6672531992348307E-2</v>
      </c>
      <c r="CB27" s="27">
        <f>IxI!CC28</f>
        <v>0.159516821120958</v>
      </c>
      <c r="CC27" s="27">
        <f>IxI!CD28</f>
        <v>0.14604748566575901</v>
      </c>
      <c r="CD27" s="27">
        <f>IxI!CE28</f>
        <v>0.241499435035642</v>
      </c>
      <c r="CE27" s="27">
        <f>IxI!CF28</f>
        <v>0.77240237350593799</v>
      </c>
      <c r="CF27" s="27">
        <f>IxI!CG28</f>
        <v>0.36479150013089601</v>
      </c>
      <c r="CG27" s="27">
        <f>IxI!CH28</f>
        <v>0.122557344268563</v>
      </c>
      <c r="CH27" s="27">
        <f>IxI!CI28</f>
        <v>2.2974598867425498E-2</v>
      </c>
      <c r="CI27" s="27">
        <f>IxI!CJ28</f>
        <v>0.163435888798864</v>
      </c>
      <c r="CJ27" s="27">
        <f>IxI!CK28</f>
        <v>0.20542410678207201</v>
      </c>
      <c r="CK27" s="27">
        <f>IxI!CL28</f>
        <v>0.111223523150006</v>
      </c>
      <c r="CL27" s="27">
        <f>IxI!CM28</f>
        <v>0.120546206980535</v>
      </c>
      <c r="CM27" s="27">
        <f>IxI!CN28</f>
        <v>4.6270392291353499E-3</v>
      </c>
      <c r="CN27" s="27">
        <f>IxI!CO28</f>
        <v>0.58336616007980802</v>
      </c>
      <c r="CO27" s="27">
        <f>IxI!CP28</f>
        <v>8.8570355116990698E-2</v>
      </c>
      <c r="CP27" s="27">
        <f>IxI!CQ28</f>
        <v>4.2416746620294496</v>
      </c>
      <c r="CQ27" s="27">
        <f>IxI!CR28</f>
        <v>1.2778409062888201</v>
      </c>
      <c r="CR27" s="27">
        <f>IxI!CS28</f>
        <v>7.0625829600504</v>
      </c>
      <c r="CS27" s="27">
        <f>IxI!CT28</f>
        <v>0.50284469929044395</v>
      </c>
      <c r="CT27" s="27">
        <f>IxI!CU28</f>
        <v>0.16315485971088201</v>
      </c>
      <c r="CU27" s="27">
        <f>IxI!CV28</f>
        <v>9.6295525139057703E-2</v>
      </c>
      <c r="CV27" s="27">
        <f>IxI!CW28</f>
        <v>0.10595807432918999</v>
      </c>
      <c r="CW27" s="27">
        <f>IxI!CX28</f>
        <v>0.43326648106327798</v>
      </c>
      <c r="CX27" s="27">
        <f>IxI!CY28</f>
        <v>1.0396825529170901</v>
      </c>
      <c r="CY27" s="27">
        <f>IxI!CZ28</f>
        <v>0.517401423362432</v>
      </c>
      <c r="CZ27" s="27">
        <f>IxI!DA28</f>
        <v>1.1222358542546501E-2</v>
      </c>
      <c r="DA27" s="27">
        <f>IxI!DB28</f>
        <v>1.5445500822254301</v>
      </c>
      <c r="DB27" s="27">
        <f>IxI!DC28</f>
        <v>0</v>
      </c>
      <c r="DC27" s="27">
        <f>SUM(IxI!DE28:DF28)</f>
        <v>155.066117810886</v>
      </c>
      <c r="DD27" s="27">
        <v>0</v>
      </c>
      <c r="DE27" s="27">
        <f>SUM(IxI!DH28:DI28)</f>
        <v>0</v>
      </c>
      <c r="DF27" s="27">
        <f>IxI!DK28</f>
        <v>3.6109413786334201</v>
      </c>
      <c r="DG27" s="27">
        <f>SUM(IxI!DL28:DM28)</f>
        <v>-8.0922215407881861</v>
      </c>
      <c r="DH27" s="27">
        <f>IxI!DG28</f>
        <v>9.0305799630956596</v>
      </c>
      <c r="DI27" s="27">
        <f>IxI!DO28</f>
        <v>76.448027211270002</v>
      </c>
      <c r="DJ27" s="27">
        <f>IxI!DP28</f>
        <v>101.00641447613999</v>
      </c>
      <c r="DK27" s="27">
        <v>0</v>
      </c>
      <c r="DL27" s="27">
        <v>0</v>
      </c>
      <c r="DM27" s="27">
        <v>0</v>
      </c>
      <c r="DN27" s="133">
        <f t="shared" si="0"/>
        <v>517.70192945536542</v>
      </c>
      <c r="DO27" s="22"/>
      <c r="DP27" s="126"/>
      <c r="DQ27" s="410">
        <f>Data!R51</f>
        <v>6764.2216400858415</v>
      </c>
      <c r="DR27" s="142">
        <f>Data!S51</f>
        <v>3.0333767187837183E-3</v>
      </c>
      <c r="DS27" s="21"/>
      <c r="DT27" s="137">
        <v>21.424418880000001</v>
      </c>
      <c r="DU27" s="142">
        <f t="shared" si="1"/>
        <v>5.5732762634512641E-4</v>
      </c>
      <c r="DV27" s="21"/>
    </row>
    <row r="28" spans="1:126">
      <c r="A28" s="24" t="str">
        <f>IxI!B29</f>
        <v>22</v>
      </c>
      <c r="B28" s="23" t="str">
        <f>IxI!C29</f>
        <v>Wearing apparel</v>
      </c>
      <c r="C28" s="21">
        <f>IxI!D29</f>
        <v>0</v>
      </c>
      <c r="D28" s="21">
        <f>IxI!E29</f>
        <v>8.9778715552412194E-2</v>
      </c>
      <c r="E28" s="21">
        <f>IxI!F29</f>
        <v>4.8539183967883801E-2</v>
      </c>
      <c r="F28" s="21">
        <f>IxI!G29</f>
        <v>0.124484382199569</v>
      </c>
      <c r="G28" s="21">
        <f>IxI!H29</f>
        <v>7.1121084804855503E-2</v>
      </c>
      <c r="H28" s="21">
        <f>IxI!I29</f>
        <v>2.35376600952152E-3</v>
      </c>
      <c r="I28" s="21">
        <f>IxI!J29</f>
        <v>0</v>
      </c>
      <c r="J28" s="21">
        <f>IxI!K29</f>
        <v>3.9140330775560401E-4</v>
      </c>
      <c r="K28" s="21">
        <f>IxI!L29</f>
        <v>0.363945497491792</v>
      </c>
      <c r="L28" s="21">
        <f>IxI!M29</f>
        <v>0</v>
      </c>
      <c r="M28" s="21">
        <f>IxI!N29</f>
        <v>0</v>
      </c>
      <c r="N28" s="21">
        <f>IxI!O29</f>
        <v>0</v>
      </c>
      <c r="O28" s="21">
        <f>IxI!P29</f>
        <v>0</v>
      </c>
      <c r="P28" s="21">
        <f>IxI!Q29</f>
        <v>0.15069046473119299</v>
      </c>
      <c r="Q28" s="21">
        <f>IxI!R29</f>
        <v>0</v>
      </c>
      <c r="R28" s="21">
        <f>IxI!S29</f>
        <v>0</v>
      </c>
      <c r="S28" s="21">
        <f>IxI!T29</f>
        <v>4.1107239269550601E-4</v>
      </c>
      <c r="T28" s="21">
        <f>IxI!U29</f>
        <v>3.2745621647525302E-3</v>
      </c>
      <c r="U28" s="21">
        <f>IxI!V29</f>
        <v>0</v>
      </c>
      <c r="V28" s="21">
        <f>IxI!W29</f>
        <v>0</v>
      </c>
      <c r="W28" s="21">
        <f>IxI!X29</f>
        <v>0.16355342980679999</v>
      </c>
      <c r="X28" s="21">
        <f>IxI!Y29</f>
        <v>0.89513011374463503</v>
      </c>
      <c r="Y28" s="21">
        <f>IxI!Z29</f>
        <v>9.6711851523886509E-3</v>
      </c>
      <c r="Z28" s="21">
        <f>IxI!AA29</f>
        <v>1.51386250361477E-3</v>
      </c>
      <c r="AA28" s="21">
        <f>IxI!AB29</f>
        <v>0</v>
      </c>
      <c r="AB28" s="21">
        <f>IxI!AC29</f>
        <v>0</v>
      </c>
      <c r="AC28" s="21">
        <f>IxI!AD29</f>
        <v>2.76961027874667E-2</v>
      </c>
      <c r="AD28" s="21">
        <f>IxI!AE29</f>
        <v>0</v>
      </c>
      <c r="AE28" s="21">
        <f>IxI!AF29</f>
        <v>0</v>
      </c>
      <c r="AF28" s="21">
        <f>IxI!AG29</f>
        <v>0</v>
      </c>
      <c r="AG28" s="21">
        <f>IxI!AH29</f>
        <v>1.4215887427210301E-4</v>
      </c>
      <c r="AH28" s="21">
        <f>IxI!AI29</f>
        <v>0</v>
      </c>
      <c r="AI28" s="21">
        <f>IxI!AJ29</f>
        <v>0</v>
      </c>
      <c r="AJ28" s="21">
        <f>IxI!AK29</f>
        <v>0</v>
      </c>
      <c r="AK28" s="21">
        <f>IxI!AL29</f>
        <v>0</v>
      </c>
      <c r="AL28" s="21">
        <f>IxI!AM29</f>
        <v>1.23024832698003E-3</v>
      </c>
      <c r="AM28" s="21">
        <f>IxI!AN29</f>
        <v>4.0194301945527099E-3</v>
      </c>
      <c r="AN28" s="21">
        <f>IxI!AO29</f>
        <v>4.55423433128294E-2</v>
      </c>
      <c r="AO28" s="21">
        <f>IxI!AP29</f>
        <v>0</v>
      </c>
      <c r="AP28" s="21">
        <f>IxI!AQ29</f>
        <v>2.0876231634902599E-5</v>
      </c>
      <c r="AQ28" s="21">
        <f>IxI!AR29</f>
        <v>1.4767610956373299E-3</v>
      </c>
      <c r="AR28" s="21">
        <f>IxI!AS29</f>
        <v>0</v>
      </c>
      <c r="AS28" s="21">
        <f>IxI!AT29</f>
        <v>0</v>
      </c>
      <c r="AT28" s="21">
        <f>IxI!AU29</f>
        <v>0</v>
      </c>
      <c r="AU28" s="21">
        <f>IxI!AV29</f>
        <v>0</v>
      </c>
      <c r="AV28" s="21">
        <f>IxI!AW29</f>
        <v>0</v>
      </c>
      <c r="AW28" s="21">
        <f>IxI!AX29</f>
        <v>1.2067960092130899E-2</v>
      </c>
      <c r="AX28" s="21">
        <f>IxI!AY29</f>
        <v>1.5676343180949599E-3</v>
      </c>
      <c r="AY28" s="21">
        <f>IxI!AZ29</f>
        <v>3.8606042800408698E-2</v>
      </c>
      <c r="AZ28" s="21">
        <f>IxI!BA29</f>
        <v>0.11096249029880299</v>
      </c>
      <c r="BA28" s="21">
        <f>IxI!BB29</f>
        <v>3.0908864405883802E-5</v>
      </c>
      <c r="BB28" s="21">
        <f>IxI!BC29</f>
        <v>0.55009588223579697</v>
      </c>
      <c r="BC28" s="21">
        <f>IxI!BD29</f>
        <v>0.303374408363623</v>
      </c>
      <c r="BD28" s="21">
        <f>IxI!BE29</f>
        <v>0.33459869803912401</v>
      </c>
      <c r="BE28" s="21">
        <f>IxI!BF29</f>
        <v>0.11234670344270099</v>
      </c>
      <c r="BF28" s="21">
        <f>IxI!BG29</f>
        <v>0.26832286812654699</v>
      </c>
      <c r="BG28" s="21">
        <f>IxI!BH29</f>
        <v>0.38718262073790899</v>
      </c>
      <c r="BH28" s="21">
        <f>IxI!BI29</f>
        <v>6.7561405526049306E-2</v>
      </c>
      <c r="BI28" s="21">
        <f>IxI!BJ29</f>
        <v>0.120113831241645</v>
      </c>
      <c r="BJ28" s="21">
        <f>IxI!BK29</f>
        <v>0</v>
      </c>
      <c r="BK28" s="21">
        <f>IxI!BL29</f>
        <v>6.42627214177178E-2</v>
      </c>
      <c r="BL28" s="21">
        <f>IxI!BM29</f>
        <v>5.5508194204424301E-2</v>
      </c>
      <c r="BM28" s="21">
        <f>IxI!BN29</f>
        <v>3.4631167903319597E-2</v>
      </c>
      <c r="BN28" s="21">
        <f>IxI!BO29</f>
        <v>0.12450930946439299</v>
      </c>
      <c r="BO28" s="21">
        <f>IxI!BP29</f>
        <v>0.52847428437591804</v>
      </c>
      <c r="BP28" s="21">
        <f>IxI!BQ29</f>
        <v>1.47246318997431E-2</v>
      </c>
      <c r="BQ28" s="21">
        <f>IxI!BR29</f>
        <v>2.0141457927604599E-2</v>
      </c>
      <c r="BR28" s="21">
        <f>IxI!BS29</f>
        <v>1.47559667413512E-2</v>
      </c>
      <c r="BS28" s="21">
        <f>IxI!BT29</f>
        <v>0</v>
      </c>
      <c r="BT28" s="21">
        <f>IxI!BU29</f>
        <v>2.4238613156695801E-2</v>
      </c>
      <c r="BU28" s="21">
        <f>IxI!BV29</f>
        <v>3.24008462829179E-3</v>
      </c>
      <c r="BV28" s="21">
        <f>IxI!BW29</f>
        <v>0.26701606817657603</v>
      </c>
      <c r="BW28" s="21">
        <f>IxI!BX29</f>
        <v>0.18608383301297399</v>
      </c>
      <c r="BX28" s="21">
        <f>IxI!BY29</f>
        <v>4.9414245135544703E-2</v>
      </c>
      <c r="BY28" s="21">
        <f>IxI!BZ29</f>
        <v>1.4109342319643099E-3</v>
      </c>
      <c r="BZ28" s="21">
        <f>IxI!CA29</f>
        <v>0</v>
      </c>
      <c r="CA28" s="21">
        <f>IxI!CB29</f>
        <v>1.64927809452864E-2</v>
      </c>
      <c r="CB28" s="21">
        <f>IxI!CC29</f>
        <v>7.3306648420051801E-2</v>
      </c>
      <c r="CC28" s="21">
        <f>IxI!CD29</f>
        <v>1.4289009639659501E-2</v>
      </c>
      <c r="CD28" s="21">
        <f>IxI!CE29</f>
        <v>8.8545571974908199E-2</v>
      </c>
      <c r="CE28" s="21">
        <f>IxI!CF29</f>
        <v>0.21325441763802</v>
      </c>
      <c r="CF28" s="21">
        <f>IxI!CG29</f>
        <v>0.24891156242707499</v>
      </c>
      <c r="CG28" s="21">
        <f>IxI!CH29</f>
        <v>1.7445440473559101E-2</v>
      </c>
      <c r="CH28" s="21">
        <f>IxI!CI29</f>
        <v>1.4243670042224399E-2</v>
      </c>
      <c r="CI28" s="21">
        <f>IxI!CJ29</f>
        <v>4.2520698885498198E-2</v>
      </c>
      <c r="CJ28" s="21">
        <f>IxI!CK29</f>
        <v>6.3700177664971394E-2</v>
      </c>
      <c r="CK28" s="21">
        <f>IxI!CL29</f>
        <v>3.3082672295548302E-2</v>
      </c>
      <c r="CL28" s="21">
        <f>IxI!CM29</f>
        <v>5.1153758289591102E-2</v>
      </c>
      <c r="CM28" s="21">
        <f>IxI!CN29</f>
        <v>8.8397038329668092E-3</v>
      </c>
      <c r="CN28" s="21">
        <f>IxI!CO29</f>
        <v>0.36538656412620202</v>
      </c>
      <c r="CO28" s="21">
        <f>IxI!CP29</f>
        <v>3.8107672920460703E-2</v>
      </c>
      <c r="CP28" s="21">
        <f>IxI!CQ29</f>
        <v>4.2021042278821099</v>
      </c>
      <c r="CQ28" s="21">
        <f>IxI!CR29</f>
        <v>0.71119066688417898</v>
      </c>
      <c r="CR28" s="21">
        <f>IxI!CS29</f>
        <v>1.9185821512558801</v>
      </c>
      <c r="CS28" s="21">
        <f>IxI!CT29</f>
        <v>0.15939521998935899</v>
      </c>
      <c r="CT28" s="21">
        <f>IxI!CU29</f>
        <v>3.5802790058253701E-2</v>
      </c>
      <c r="CU28" s="21">
        <f>IxI!CV29</f>
        <v>4.6649740818561297E-2</v>
      </c>
      <c r="CV28" s="21">
        <f>IxI!CW29</f>
        <v>2.17365611494744E-2</v>
      </c>
      <c r="CW28" s="21">
        <f>IxI!CX29</f>
        <v>4.0823549441695202E-2</v>
      </c>
      <c r="CX28" s="21">
        <f>IxI!CY29</f>
        <v>0.18549302629387199</v>
      </c>
      <c r="CY28" s="21">
        <f>IxI!CZ29</f>
        <v>0.28424392991616798</v>
      </c>
      <c r="CZ28" s="21">
        <f>IxI!DA29</f>
        <v>2.0501508675830001E-2</v>
      </c>
      <c r="DA28" s="21">
        <f>IxI!DB29</f>
        <v>0.28653014857772202</v>
      </c>
      <c r="DB28" s="21">
        <f>IxI!DC29</f>
        <v>0</v>
      </c>
      <c r="DC28" s="21">
        <f>SUM(IxI!DE29:DF29)</f>
        <v>163.083027612243</v>
      </c>
      <c r="DD28" s="21">
        <v>0</v>
      </c>
      <c r="DE28" s="21">
        <f>SUM(IxI!DH29:DI29)</f>
        <v>0</v>
      </c>
      <c r="DF28" s="21">
        <f>IxI!DK29</f>
        <v>1.2699170522970999</v>
      </c>
      <c r="DG28" s="21">
        <f>SUM(IxI!DL29:DM29)</f>
        <v>-0.42105246577288019</v>
      </c>
      <c r="DH28" s="21">
        <f>IxI!DG29</f>
        <v>11.2577246814545</v>
      </c>
      <c r="DI28" s="21">
        <f>IxI!DO29</f>
        <v>24.360862509788198</v>
      </c>
      <c r="DJ28" s="21">
        <f>IxI!DP29</f>
        <v>24.221134861225799</v>
      </c>
      <c r="DK28" s="21">
        <v>0</v>
      </c>
      <c r="DL28" s="21">
        <v>0</v>
      </c>
      <c r="DM28" s="21">
        <v>0</v>
      </c>
      <c r="DN28" s="132">
        <f t="shared" si="0"/>
        <v>238.67417773277188</v>
      </c>
      <c r="DO28" s="22"/>
      <c r="DP28" s="126"/>
      <c r="DQ28" s="409">
        <f>Data!R52</f>
        <v>4180.724226960524</v>
      </c>
      <c r="DR28" s="141">
        <f>Data!S52</f>
        <v>1.8748219991141764E-3</v>
      </c>
      <c r="DS28" s="21"/>
      <c r="DT28" s="136">
        <v>0.55850653500000003</v>
      </c>
      <c r="DU28" s="141">
        <f t="shared" si="1"/>
        <v>1.4528801140103141E-5</v>
      </c>
      <c r="DV28" s="21"/>
    </row>
    <row r="29" spans="1:126">
      <c r="A29" s="24" t="str">
        <f>IxI!B30</f>
        <v>23</v>
      </c>
      <c r="B29" s="23" t="str">
        <f>IxI!C30</f>
        <v>Leather goods</v>
      </c>
      <c r="C29" s="21">
        <f>IxI!D30</f>
        <v>0</v>
      </c>
      <c r="D29" s="21">
        <f>IxI!E30</f>
        <v>0</v>
      </c>
      <c r="E29" s="21">
        <f>IxI!F30</f>
        <v>0</v>
      </c>
      <c r="F29" s="21">
        <f>IxI!G30</f>
        <v>2.53107819508335E-2</v>
      </c>
      <c r="G29" s="21">
        <f>IxI!H30</f>
        <v>1.7977784503502701E-2</v>
      </c>
      <c r="H29" s="21">
        <f>IxI!I30</f>
        <v>4.3883042537338698E-4</v>
      </c>
      <c r="I29" s="21">
        <f>IxI!J30</f>
        <v>0</v>
      </c>
      <c r="J29" s="21">
        <f>IxI!K30</f>
        <v>2.18776998006485E-4</v>
      </c>
      <c r="K29" s="21">
        <f>IxI!L30</f>
        <v>0.13594800043376401</v>
      </c>
      <c r="L29" s="21">
        <f>IxI!M30</f>
        <v>2.9755746052093799E-3</v>
      </c>
      <c r="M29" s="21">
        <f>IxI!N30</f>
        <v>3.6377761414881499E-3</v>
      </c>
      <c r="N29" s="21">
        <f>IxI!O30</f>
        <v>1.8761512186996601E-3</v>
      </c>
      <c r="O29" s="21">
        <f>IxI!P30</f>
        <v>0</v>
      </c>
      <c r="P29" s="21">
        <f>IxI!Q30</f>
        <v>2.5252071175751499E-3</v>
      </c>
      <c r="Q29" s="21">
        <f>IxI!R30</f>
        <v>6.6822252186320998E-4</v>
      </c>
      <c r="R29" s="21">
        <f>IxI!S30</f>
        <v>1.83505866149629E-4</v>
      </c>
      <c r="S29" s="21">
        <f>IxI!T30</f>
        <v>2.7542850998275199E-3</v>
      </c>
      <c r="T29" s="21">
        <f>IxI!U30</f>
        <v>4.40100262754729E-5</v>
      </c>
      <c r="U29" s="21">
        <f>IxI!V30</f>
        <v>2.1923696017744701E-3</v>
      </c>
      <c r="V29" s="21">
        <f>IxI!W30</f>
        <v>0</v>
      </c>
      <c r="W29" s="21">
        <f>IxI!X30</f>
        <v>0</v>
      </c>
      <c r="X29" s="21">
        <f>IxI!Y30</f>
        <v>0</v>
      </c>
      <c r="Y29" s="21">
        <f>IxI!Z30</f>
        <v>0.37759834386096702</v>
      </c>
      <c r="Z29" s="21">
        <f>IxI!AA30</f>
        <v>4.53144697475703E-3</v>
      </c>
      <c r="AA29" s="21">
        <f>IxI!AB30</f>
        <v>1.3574811025097601E-4</v>
      </c>
      <c r="AB29" s="21">
        <f>IxI!AC30</f>
        <v>0</v>
      </c>
      <c r="AC29" s="21">
        <f>IxI!AD30</f>
        <v>0</v>
      </c>
      <c r="AD29" s="21">
        <f>IxI!AE30</f>
        <v>5.2516895673034103E-5</v>
      </c>
      <c r="AE29" s="21">
        <f>IxI!AF30</f>
        <v>3.7355163716634E-4</v>
      </c>
      <c r="AF29" s="21">
        <f>IxI!AG30</f>
        <v>1.05496467933245E-4</v>
      </c>
      <c r="AG29" s="21">
        <f>IxI!AH30</f>
        <v>1.6684771078116401E-4</v>
      </c>
      <c r="AH29" s="21">
        <f>IxI!AI30</f>
        <v>0</v>
      </c>
      <c r="AI29" s="21">
        <f>IxI!AJ30</f>
        <v>6.3893350097344601E-3</v>
      </c>
      <c r="AJ29" s="21">
        <f>IxI!AK30</f>
        <v>1.12581842865385E-3</v>
      </c>
      <c r="AK29" s="21">
        <f>IxI!AL30</f>
        <v>0</v>
      </c>
      <c r="AL29" s="21">
        <f>IxI!AM30</f>
        <v>1.6236073052558101E-4</v>
      </c>
      <c r="AM29" s="21">
        <f>IxI!AN30</f>
        <v>7.4355384022258006E-5</v>
      </c>
      <c r="AN29" s="21">
        <f>IxI!AO30</f>
        <v>6.5278795856815001E-3</v>
      </c>
      <c r="AO29" s="21">
        <f>IxI!AP30</f>
        <v>0</v>
      </c>
      <c r="AP29" s="21">
        <f>IxI!AQ30</f>
        <v>1.63985046640095E-3</v>
      </c>
      <c r="AQ29" s="21">
        <f>IxI!AR30</f>
        <v>0</v>
      </c>
      <c r="AR29" s="21">
        <f>IxI!AS30</f>
        <v>9.1883193825229498E-2</v>
      </c>
      <c r="AS29" s="21">
        <f>IxI!AT30</f>
        <v>1.36478312300152E-2</v>
      </c>
      <c r="AT29" s="21">
        <f>IxI!AU30</f>
        <v>1.03090147217138E-2</v>
      </c>
      <c r="AU29" s="21">
        <f>IxI!AV30</f>
        <v>0</v>
      </c>
      <c r="AV29" s="21">
        <f>IxI!AW30</f>
        <v>0</v>
      </c>
      <c r="AW29" s="21">
        <f>IxI!AX30</f>
        <v>0</v>
      </c>
      <c r="AX29" s="21">
        <f>IxI!AY30</f>
        <v>0</v>
      </c>
      <c r="AY29" s="21">
        <f>IxI!AZ30</f>
        <v>2.3749383495264099E-2</v>
      </c>
      <c r="AZ29" s="21">
        <f>IxI!BA30</f>
        <v>8.4005523747633197E-3</v>
      </c>
      <c r="BA29" s="21">
        <f>IxI!BB30</f>
        <v>1.39480087405726E-3</v>
      </c>
      <c r="BB29" s="21">
        <f>IxI!BC30</f>
        <v>0.20567998987106201</v>
      </c>
      <c r="BC29" s="21">
        <f>IxI!BD30</f>
        <v>0.124705542867976</v>
      </c>
      <c r="BD29" s="21">
        <f>IxI!BE30</f>
        <v>0.19878380839686899</v>
      </c>
      <c r="BE29" s="21">
        <f>IxI!BF30</f>
        <v>1.9367581717242801</v>
      </c>
      <c r="BF29" s="21">
        <f>IxI!BG30</f>
        <v>0.44527711765635303</v>
      </c>
      <c r="BG29" s="21">
        <f>IxI!BH30</f>
        <v>1.0436475841669</v>
      </c>
      <c r="BH29" s="21">
        <f>IxI!BI30</f>
        <v>4.7316149598900098E-2</v>
      </c>
      <c r="BI29" s="21">
        <f>IxI!BJ30</f>
        <v>0.119829413309001</v>
      </c>
      <c r="BJ29" s="21">
        <f>IxI!BK30</f>
        <v>0</v>
      </c>
      <c r="BK29" s="21">
        <f>IxI!BL30</f>
        <v>3.6053869937448899E-2</v>
      </c>
      <c r="BL29" s="21">
        <f>IxI!BM30</f>
        <v>0.145366740407501</v>
      </c>
      <c r="BM29" s="21">
        <f>IxI!BN30</f>
        <v>1.9695337323955099E-2</v>
      </c>
      <c r="BN29" s="21">
        <f>IxI!BO30</f>
        <v>0.30734586970873601</v>
      </c>
      <c r="BO29" s="21">
        <f>IxI!BP30</f>
        <v>0.81198398741814903</v>
      </c>
      <c r="BP29" s="21">
        <f>IxI!BQ30</f>
        <v>0</v>
      </c>
      <c r="BQ29" s="21">
        <f>IxI!BR30</f>
        <v>2.2849773864531499E-2</v>
      </c>
      <c r="BR29" s="21">
        <f>IxI!BS30</f>
        <v>9.0290227917159092E-3</v>
      </c>
      <c r="BS29" s="21">
        <f>IxI!BT30</f>
        <v>2.2071033084400799E-2</v>
      </c>
      <c r="BT29" s="21">
        <f>IxI!BU30</f>
        <v>5.91391291616417E-3</v>
      </c>
      <c r="BU29" s="21">
        <f>IxI!BV30</f>
        <v>1.19617339956183E-3</v>
      </c>
      <c r="BV29" s="21">
        <f>IxI!BW30</f>
        <v>8.3894805788588905E-2</v>
      </c>
      <c r="BW29" s="21">
        <f>IxI!BX30</f>
        <v>2.4301442043922698E-2</v>
      </c>
      <c r="BX29" s="21">
        <f>IxI!BY30</f>
        <v>2.9764439045685799E-2</v>
      </c>
      <c r="BY29" s="21">
        <f>IxI!BZ30</f>
        <v>0</v>
      </c>
      <c r="BZ29" s="21">
        <f>IxI!CA30</f>
        <v>0</v>
      </c>
      <c r="CA29" s="21">
        <f>IxI!CB30</f>
        <v>0</v>
      </c>
      <c r="CB29" s="21">
        <f>IxI!CC30</f>
        <v>7.5539467111114696E-4</v>
      </c>
      <c r="CC29" s="21">
        <f>IxI!CD30</f>
        <v>2.8844458171809599E-3</v>
      </c>
      <c r="CD29" s="21">
        <f>IxI!CE30</f>
        <v>6.67304306984738E-2</v>
      </c>
      <c r="CE29" s="21">
        <f>IxI!CF30</f>
        <v>3.9568134381501301E-2</v>
      </c>
      <c r="CF29" s="21">
        <f>IxI!CG30</f>
        <v>0.158096877286796</v>
      </c>
      <c r="CG29" s="21">
        <f>IxI!CH30</f>
        <v>5.3834902529721401E-3</v>
      </c>
      <c r="CH29" s="21">
        <f>IxI!CI30</f>
        <v>1.07859610167377E-2</v>
      </c>
      <c r="CI29" s="21">
        <f>IxI!CJ30</f>
        <v>3.16585891412118E-2</v>
      </c>
      <c r="CJ29" s="21">
        <f>IxI!CK30</f>
        <v>2.6855430504406901E-2</v>
      </c>
      <c r="CK29" s="21">
        <f>IxI!CL30</f>
        <v>1.1745640618892E-2</v>
      </c>
      <c r="CL29" s="21">
        <f>IxI!CM30</f>
        <v>8.2609334960151298E-3</v>
      </c>
      <c r="CM29" s="21">
        <f>IxI!CN30</f>
        <v>2.7403756365228702E-3</v>
      </c>
      <c r="CN29" s="21">
        <f>IxI!CO30</f>
        <v>0.13633781480017099</v>
      </c>
      <c r="CO29" s="21">
        <f>IxI!CP30</f>
        <v>2.8902598399625602E-2</v>
      </c>
      <c r="CP29" s="21">
        <f>IxI!CQ30</f>
        <v>1.8895299974551001</v>
      </c>
      <c r="CQ29" s="21">
        <f>IxI!CR30</f>
        <v>0.21876023934333499</v>
      </c>
      <c r="CR29" s="21">
        <f>IxI!CS30</f>
        <v>0.175021322669525</v>
      </c>
      <c r="CS29" s="21">
        <f>IxI!CT30</f>
        <v>0.127887492585955</v>
      </c>
      <c r="CT29" s="21">
        <f>IxI!CU30</f>
        <v>8.0812331660923293E-3</v>
      </c>
      <c r="CU29" s="21">
        <f>IxI!CV30</f>
        <v>2.52841719498836E-2</v>
      </c>
      <c r="CV29" s="21">
        <f>IxI!CW30</f>
        <v>1.5944035324345001E-2</v>
      </c>
      <c r="CW29" s="21">
        <f>IxI!CX30</f>
        <v>2.5314143875290001E-2</v>
      </c>
      <c r="CX29" s="21">
        <f>IxI!CY30</f>
        <v>6.2120828192827299E-2</v>
      </c>
      <c r="CY29" s="21">
        <f>IxI!CZ30</f>
        <v>0.197330500852649</v>
      </c>
      <c r="CZ29" s="21">
        <f>IxI!DA30</f>
        <v>6.0735651100747801E-2</v>
      </c>
      <c r="DA29" s="21">
        <f>IxI!DB30</f>
        <v>0.14733685981158101</v>
      </c>
      <c r="DB29" s="21">
        <f>IxI!DC30</f>
        <v>0</v>
      </c>
      <c r="DC29" s="21">
        <f>SUM(IxI!DE30:DF30)</f>
        <v>27.6342723612482</v>
      </c>
      <c r="DD29" s="21">
        <v>0</v>
      </c>
      <c r="DE29" s="21">
        <f>SUM(IxI!DH30:DI30)</f>
        <v>0</v>
      </c>
      <c r="DF29" s="21">
        <f>IxI!DK30</f>
        <v>0</v>
      </c>
      <c r="DG29" s="21">
        <f>SUM(IxI!DL30:DM30)</f>
        <v>-0.14012260840730059</v>
      </c>
      <c r="DH29" s="21">
        <f>IxI!DG30</f>
        <v>2.9563319382103899</v>
      </c>
      <c r="DI29" s="21">
        <f>IxI!DO30</f>
        <v>2.0417523146934302</v>
      </c>
      <c r="DJ29" s="21">
        <f>IxI!DP30</f>
        <v>14.1330958732495</v>
      </c>
      <c r="DK29" s="21">
        <v>0</v>
      </c>
      <c r="DL29" s="21">
        <v>0</v>
      </c>
      <c r="DM29" s="21">
        <v>0</v>
      </c>
      <c r="DN29" s="132">
        <f t="shared" si="0"/>
        <v>56.495866261658804</v>
      </c>
      <c r="DO29" s="22"/>
      <c r="DP29" s="126"/>
      <c r="DQ29" s="409">
        <f>Data!R53</f>
        <v>591.50419570315455</v>
      </c>
      <c r="DR29" s="141">
        <f>Data!S53</f>
        <v>2.6525669201550101E-4</v>
      </c>
      <c r="DS29" s="21"/>
      <c r="DT29" s="136">
        <v>4.133119872</v>
      </c>
      <c r="DU29" s="141">
        <f t="shared" si="1"/>
        <v>1.0751759011825447E-4</v>
      </c>
      <c r="DV29" s="21"/>
    </row>
    <row r="30" spans="1:126">
      <c r="A30" s="34" t="str">
        <f>IxI!B31</f>
        <v>24</v>
      </c>
      <c r="B30" s="33" t="str">
        <f>IxI!C31</f>
        <v>Wood and wood products</v>
      </c>
      <c r="C30" s="32">
        <f>IxI!D31</f>
        <v>0</v>
      </c>
      <c r="D30" s="32">
        <f>IxI!E31</f>
        <v>0.55784332493422495</v>
      </c>
      <c r="E30" s="32">
        <f>IxI!F31</f>
        <v>0.20363257191315401</v>
      </c>
      <c r="F30" s="32">
        <f>IxI!G31</f>
        <v>1.09820454280334</v>
      </c>
      <c r="G30" s="32">
        <f>IxI!H31</f>
        <v>6.0026183403888503E-2</v>
      </c>
      <c r="H30" s="32">
        <f>IxI!I31</f>
        <v>0.98989257759091698</v>
      </c>
      <c r="I30" s="32">
        <f>IxI!J31</f>
        <v>0</v>
      </c>
      <c r="J30" s="32">
        <f>IxI!K31</f>
        <v>0.316456082239231</v>
      </c>
      <c r="K30" s="32">
        <f>IxI!L31</f>
        <v>0.68937063807244603</v>
      </c>
      <c r="L30" s="32">
        <f>IxI!M31</f>
        <v>0.56495010396943601</v>
      </c>
      <c r="M30" s="32">
        <f>IxI!N31</f>
        <v>0</v>
      </c>
      <c r="N30" s="32">
        <f>IxI!O31</f>
        <v>4.34933068764762E-2</v>
      </c>
      <c r="O30" s="32">
        <f>IxI!P31</f>
        <v>0</v>
      </c>
      <c r="P30" s="32">
        <f>IxI!Q31</f>
        <v>0</v>
      </c>
      <c r="Q30" s="32">
        <f>IxI!R31</f>
        <v>7.3615066429844306E-2</v>
      </c>
      <c r="R30" s="32">
        <f>IxI!S31</f>
        <v>6.8772821850325702E-4</v>
      </c>
      <c r="S30" s="32">
        <f>IxI!T31</f>
        <v>0.56695000382154304</v>
      </c>
      <c r="T30" s="32">
        <f>IxI!U31</f>
        <v>0.19276762250864801</v>
      </c>
      <c r="U30" s="32">
        <f>IxI!V31</f>
        <v>0.45543366473005997</v>
      </c>
      <c r="V30" s="32">
        <f>IxI!W31</f>
        <v>0</v>
      </c>
      <c r="W30" s="32">
        <f>IxI!X31</f>
        <v>0.14224969403206</v>
      </c>
      <c r="X30" s="32">
        <f>IxI!Y31</f>
        <v>1.2510581860143999E-2</v>
      </c>
      <c r="Y30" s="32">
        <f>IxI!Z31</f>
        <v>3.4054248640863098E-4</v>
      </c>
      <c r="Z30" s="32">
        <f>IxI!AA31</f>
        <v>181.02186772574899</v>
      </c>
      <c r="AA30" s="32">
        <f>IxI!AB31</f>
        <v>4.8730749967507396</v>
      </c>
      <c r="AB30" s="32">
        <f>IxI!AC31</f>
        <v>0</v>
      </c>
      <c r="AC30" s="32">
        <f>IxI!AD31</f>
        <v>1.74749103242882</v>
      </c>
      <c r="AD30" s="32">
        <f>IxI!AE31</f>
        <v>0.18142177097668299</v>
      </c>
      <c r="AE30" s="32">
        <f>IxI!AF31</f>
        <v>0</v>
      </c>
      <c r="AF30" s="32">
        <f>IxI!AG31</f>
        <v>0</v>
      </c>
      <c r="AG30" s="32">
        <f>IxI!AH31</f>
        <v>0</v>
      </c>
      <c r="AH30" s="32">
        <f>IxI!AI31</f>
        <v>4.9141381120748201E-3</v>
      </c>
      <c r="AI30" s="32">
        <f>IxI!AJ31</f>
        <v>0.34551161907790201</v>
      </c>
      <c r="AJ30" s="32">
        <f>IxI!AK31</f>
        <v>3.14872798433273</v>
      </c>
      <c r="AK30" s="32">
        <f>IxI!AL31</f>
        <v>1.4090985324455499E-2</v>
      </c>
      <c r="AL30" s="32">
        <f>IxI!AM31</f>
        <v>2.1108715768325601E-2</v>
      </c>
      <c r="AM30" s="32">
        <f>IxI!AN31</f>
        <v>4.0739898047676797E-3</v>
      </c>
      <c r="AN30" s="32">
        <f>IxI!AO31</f>
        <v>9.8104735151095301</v>
      </c>
      <c r="AO30" s="32">
        <f>IxI!AP31</f>
        <v>2.5029048027034202</v>
      </c>
      <c r="AP30" s="32">
        <f>IxI!AQ31</f>
        <v>0.89786042900054597</v>
      </c>
      <c r="AQ30" s="32">
        <f>IxI!AR31</f>
        <v>0.95846458863758199</v>
      </c>
      <c r="AR30" s="32">
        <f>IxI!AS31</f>
        <v>0</v>
      </c>
      <c r="AS30" s="32">
        <f>IxI!AT31</f>
        <v>20.371155250535899</v>
      </c>
      <c r="AT30" s="32">
        <f>IxI!AU31</f>
        <v>23.233991258993299</v>
      </c>
      <c r="AU30" s="32">
        <f>IxI!AV31</f>
        <v>2.2632940216163902</v>
      </c>
      <c r="AV30" s="32">
        <f>IxI!AW31</f>
        <v>1.05799588133319</v>
      </c>
      <c r="AW30" s="32">
        <f>IxI!AX31</f>
        <v>0.920304141591473</v>
      </c>
      <c r="AX30" s="32">
        <f>IxI!AY31</f>
        <v>3.2528623856995201E-3</v>
      </c>
      <c r="AY30" s="32">
        <f>IxI!AZ31</f>
        <v>5.7772529329047702E-2</v>
      </c>
      <c r="AZ30" s="32">
        <f>IxI!BA31</f>
        <v>0.237305621992879</v>
      </c>
      <c r="BA30" s="32">
        <f>IxI!BB31</f>
        <v>0</v>
      </c>
      <c r="BB30" s="32">
        <f>IxI!BC31</f>
        <v>86.022540004771301</v>
      </c>
      <c r="BC30" s="32">
        <f>IxI!BD31</f>
        <v>47.575842604767601</v>
      </c>
      <c r="BD30" s="32">
        <f>IxI!BE31</f>
        <v>77.134596270538097</v>
      </c>
      <c r="BE30" s="32">
        <f>IxI!BF31</f>
        <v>0.40676579052032003</v>
      </c>
      <c r="BF30" s="32">
        <f>IxI!BG31</f>
        <v>1.2065855088783299</v>
      </c>
      <c r="BG30" s="32">
        <f>IxI!BH31</f>
        <v>3.7552823705181702</v>
      </c>
      <c r="BH30" s="32">
        <f>IxI!BI31</f>
        <v>0.22367085833092801</v>
      </c>
      <c r="BI30" s="32">
        <f>IxI!BJ31</f>
        <v>0.100378391583306</v>
      </c>
      <c r="BJ30" s="32">
        <f>IxI!BK31</f>
        <v>4.9345340274029897E-2</v>
      </c>
      <c r="BK30" s="32">
        <f>IxI!BL31</f>
        <v>6.1733624409154803E-3</v>
      </c>
      <c r="BL30" s="32">
        <f>IxI!BM31</f>
        <v>0.50315089760820497</v>
      </c>
      <c r="BM30" s="32">
        <f>IxI!BN31</f>
        <v>5.7011271938929201E-2</v>
      </c>
      <c r="BN30" s="32">
        <f>IxI!BO31</f>
        <v>0.60634208929829103</v>
      </c>
      <c r="BO30" s="32">
        <f>IxI!BP31</f>
        <v>2.0258366575444402</v>
      </c>
      <c r="BP30" s="32">
        <f>IxI!BQ31</f>
        <v>4.9714383269570103E-2</v>
      </c>
      <c r="BQ30" s="32">
        <f>IxI!BR31</f>
        <v>4.2417128258505098E-2</v>
      </c>
      <c r="BR30" s="32">
        <f>IxI!BS31</f>
        <v>2.1953947523201098E-2</v>
      </c>
      <c r="BS30" s="32">
        <f>IxI!BT31</f>
        <v>0</v>
      </c>
      <c r="BT30" s="32">
        <f>IxI!BU31</f>
        <v>0.111529860215247</v>
      </c>
      <c r="BU30" s="32">
        <f>IxI!BV31</f>
        <v>1.16720339823621E-2</v>
      </c>
      <c r="BV30" s="32">
        <f>IxI!BW31</f>
        <v>0.27205842808706998</v>
      </c>
      <c r="BW30" s="32">
        <f>IxI!BX31</f>
        <v>4.1809209080124603</v>
      </c>
      <c r="BX30" s="32">
        <f>IxI!BY31</f>
        <v>0.33873129018360298</v>
      </c>
      <c r="BY30" s="32">
        <f>IxI!BZ31</f>
        <v>4.0336534532376999E-3</v>
      </c>
      <c r="BZ30" s="32">
        <f>IxI!CA31</f>
        <v>0</v>
      </c>
      <c r="CA30" s="32">
        <f>IxI!CB31</f>
        <v>0.55486126081557996</v>
      </c>
      <c r="CB30" s="32">
        <f>IxI!CC31</f>
        <v>0.27209301137783698</v>
      </c>
      <c r="CC30" s="32">
        <f>IxI!CD31</f>
        <v>0.14601964812815801</v>
      </c>
      <c r="CD30" s="32">
        <f>IxI!CE31</f>
        <v>0.328133113996049</v>
      </c>
      <c r="CE30" s="32">
        <f>IxI!CF31</f>
        <v>0.96323597777233905</v>
      </c>
      <c r="CF30" s="32">
        <f>IxI!CG31</f>
        <v>0.24256094878393</v>
      </c>
      <c r="CG30" s="32">
        <f>IxI!CH31</f>
        <v>4.8018652638690602E-2</v>
      </c>
      <c r="CH30" s="32">
        <f>IxI!CI31</f>
        <v>9.1487968780387896E-2</v>
      </c>
      <c r="CI30" s="32">
        <f>IxI!CJ31</f>
        <v>0</v>
      </c>
      <c r="CJ30" s="32">
        <f>IxI!CK31</f>
        <v>0.46401423191243302</v>
      </c>
      <c r="CK30" s="32">
        <f>IxI!CL31</f>
        <v>0.14970827810943799</v>
      </c>
      <c r="CL30" s="32">
        <f>IxI!CM31</f>
        <v>0.35476222270184998</v>
      </c>
      <c r="CM30" s="32">
        <f>IxI!CN31</f>
        <v>1.4590022918675E-2</v>
      </c>
      <c r="CN30" s="32">
        <f>IxI!CO31</f>
        <v>1.62848912338736</v>
      </c>
      <c r="CO30" s="32">
        <f>IxI!CP31</f>
        <v>0.223716382350055</v>
      </c>
      <c r="CP30" s="32">
        <f>IxI!CQ31</f>
        <v>0.78989569414229999</v>
      </c>
      <c r="CQ30" s="32">
        <f>IxI!CR31</f>
        <v>6.26909791339477</v>
      </c>
      <c r="CR30" s="32">
        <f>IxI!CS31</f>
        <v>8.2303774646372407E-3</v>
      </c>
      <c r="CS30" s="32">
        <f>IxI!CT31</f>
        <v>0.76425754947764701</v>
      </c>
      <c r="CT30" s="32">
        <f>IxI!CU31</f>
        <v>0.24590130337131999</v>
      </c>
      <c r="CU30" s="32">
        <f>IxI!CV31</f>
        <v>0.14921981183101701</v>
      </c>
      <c r="CV30" s="32">
        <f>IxI!CW31</f>
        <v>7.1008396451793604E-2</v>
      </c>
      <c r="CW30" s="32">
        <f>IxI!CX31</f>
        <v>0.51245835753745395</v>
      </c>
      <c r="CX30" s="32">
        <f>IxI!CY31</f>
        <v>0.27704849113851998</v>
      </c>
      <c r="CY30" s="32">
        <f>IxI!CZ31</f>
        <v>0.64575652428129604</v>
      </c>
      <c r="CZ30" s="32">
        <f>IxI!DA31</f>
        <v>5.60974068081077E-3</v>
      </c>
      <c r="DA30" s="32">
        <f>IxI!DB31</f>
        <v>9.2926166832605794E-2</v>
      </c>
      <c r="DB30" s="32">
        <f>IxI!DC31</f>
        <v>0</v>
      </c>
      <c r="DC30" s="32">
        <f>SUM(IxI!DE31:DF31)</f>
        <v>70.24897111159288</v>
      </c>
      <c r="DD30" s="32">
        <v>0</v>
      </c>
      <c r="DE30" s="32">
        <f>SUM(IxI!DH31:DI31)</f>
        <v>0</v>
      </c>
      <c r="DF30" s="32">
        <f>IxI!DK31</f>
        <v>10.5166017223636</v>
      </c>
      <c r="DG30" s="32">
        <f>SUM(IxI!DL31:DM31)</f>
        <v>-3.6891659122060614</v>
      </c>
      <c r="DH30" s="32">
        <f>IxI!DG31</f>
        <v>1.76740854238371</v>
      </c>
      <c r="DI30" s="32">
        <f>IxI!DO31</f>
        <v>316.66768171786902</v>
      </c>
      <c r="DJ30" s="32">
        <f>IxI!DP31</f>
        <v>55.222691893104603</v>
      </c>
      <c r="DK30" s="32">
        <v>0</v>
      </c>
      <c r="DL30" s="32">
        <v>0</v>
      </c>
      <c r="DM30" s="32">
        <v>0</v>
      </c>
      <c r="DN30" s="134">
        <f t="shared" si="0"/>
        <v>950.39932539482766</v>
      </c>
      <c r="DO30" s="22"/>
      <c r="DP30" s="126"/>
      <c r="DQ30" s="411">
        <f>Data!R54</f>
        <v>7784.5232642910205</v>
      </c>
      <c r="DR30" s="143">
        <f>Data!S54</f>
        <v>3.4909251785591919E-3</v>
      </c>
      <c r="DS30" s="21"/>
      <c r="DT30" s="138">
        <v>63.018911670000001</v>
      </c>
      <c r="DU30" s="143">
        <f t="shared" si="1"/>
        <v>1.6393527709020542E-3</v>
      </c>
      <c r="DV30" s="21"/>
    </row>
    <row r="31" spans="1:126">
      <c r="A31" s="30" t="str">
        <f>IxI!B32</f>
        <v>25</v>
      </c>
      <c r="B31" s="29" t="str">
        <f>IxI!C32</f>
        <v>Paper &amp; paper products</v>
      </c>
      <c r="C31" s="27">
        <f>IxI!D32</f>
        <v>18.116447406488</v>
      </c>
      <c r="D31" s="27">
        <f>IxI!E32</f>
        <v>2.2653595354415099</v>
      </c>
      <c r="E31" s="27">
        <f>IxI!F32</f>
        <v>4.7509832543436896E-3</v>
      </c>
      <c r="F31" s="27">
        <f>IxI!G32</f>
        <v>6.5703522224002303E-2</v>
      </c>
      <c r="G31" s="27">
        <f>IxI!H32</f>
        <v>4.2171751454997901E-2</v>
      </c>
      <c r="H31" s="27">
        <f>IxI!I32</f>
        <v>0.22811777882088799</v>
      </c>
      <c r="I31" s="27">
        <f>IxI!J32</f>
        <v>0</v>
      </c>
      <c r="J31" s="27">
        <f>IxI!K32</f>
        <v>0.25571641121639199</v>
      </c>
      <c r="K31" s="27">
        <f>IxI!L32</f>
        <v>0.16833102225141999</v>
      </c>
      <c r="L31" s="27">
        <f>IxI!M32</f>
        <v>10.9265579726281</v>
      </c>
      <c r="M31" s="27">
        <f>IxI!N32</f>
        <v>20.7041847444167</v>
      </c>
      <c r="N31" s="27">
        <f>IxI!O32</f>
        <v>3.65626746853847</v>
      </c>
      <c r="O31" s="27">
        <f>IxI!P32</f>
        <v>3.3490176103269702</v>
      </c>
      <c r="P31" s="27">
        <f>IxI!Q32</f>
        <v>19.222432238272201</v>
      </c>
      <c r="Q31" s="27">
        <f>IxI!R32</f>
        <v>8.4491071719822806</v>
      </c>
      <c r="R31" s="27">
        <f>IxI!S32</f>
        <v>1.2203927649814501</v>
      </c>
      <c r="S31" s="27">
        <f>IxI!T32</f>
        <v>22.362735126138698</v>
      </c>
      <c r="T31" s="27">
        <f>IxI!U32</f>
        <v>1.69834738700295</v>
      </c>
      <c r="U31" s="27">
        <f>IxI!V32</f>
        <v>5.0824450414196596</v>
      </c>
      <c r="V31" s="27">
        <f>IxI!W32</f>
        <v>0</v>
      </c>
      <c r="W31" s="27">
        <f>IxI!X32</f>
        <v>4.6135664980173701</v>
      </c>
      <c r="X31" s="27">
        <f>IxI!Y32</f>
        <v>1.80791077537126</v>
      </c>
      <c r="Y31" s="27">
        <f>IxI!Z32</f>
        <v>4.6226320151645198E-2</v>
      </c>
      <c r="Z31" s="27">
        <f>IxI!AA32</f>
        <v>8.5585631906880604</v>
      </c>
      <c r="AA31" s="27">
        <f>IxI!AB32</f>
        <v>156.81717648035999</v>
      </c>
      <c r="AB31" s="27">
        <f>IxI!AC32</f>
        <v>33.8300612846785</v>
      </c>
      <c r="AC31" s="27">
        <f>IxI!AD32</f>
        <v>1.74910165052013</v>
      </c>
      <c r="AD31" s="27">
        <f>IxI!AE32</f>
        <v>0.20676673279443</v>
      </c>
      <c r="AE31" s="27">
        <f>IxI!AF32</f>
        <v>2.1733165866264601</v>
      </c>
      <c r="AF31" s="27">
        <f>IxI!AG32</f>
        <v>2.85619281672184</v>
      </c>
      <c r="AG31" s="27">
        <f>IxI!AH32</f>
        <v>0.35567205282501502</v>
      </c>
      <c r="AH31" s="27">
        <f>IxI!AI32</f>
        <v>6.7955454323670699</v>
      </c>
      <c r="AI31" s="27">
        <f>IxI!AJ32</f>
        <v>18.054345088761899</v>
      </c>
      <c r="AJ31" s="27">
        <f>IxI!AK32</f>
        <v>2.80611731709361</v>
      </c>
      <c r="AK31" s="27">
        <f>IxI!AL32</f>
        <v>3.8055677177044598</v>
      </c>
      <c r="AL31" s="27">
        <f>IxI!AM32</f>
        <v>8.5248771672644705E-2</v>
      </c>
      <c r="AM31" s="27">
        <f>IxI!AN32</f>
        <v>5.5319628423070998E-2</v>
      </c>
      <c r="AN31" s="27">
        <f>IxI!AO32</f>
        <v>9.1193160924515606</v>
      </c>
      <c r="AO31" s="27">
        <f>IxI!AP32</f>
        <v>7.4896243489623604</v>
      </c>
      <c r="AP31" s="27">
        <f>IxI!AQ32</f>
        <v>2.9049254892698499</v>
      </c>
      <c r="AQ31" s="27">
        <f>IxI!AR32</f>
        <v>3.09662712245294</v>
      </c>
      <c r="AR31" s="27">
        <f>IxI!AS32</f>
        <v>0.57563026015389696</v>
      </c>
      <c r="AS31" s="27">
        <f>IxI!AT32</f>
        <v>2.11037017498017</v>
      </c>
      <c r="AT31" s="27">
        <f>IxI!AU32</f>
        <v>1.5695719546678299</v>
      </c>
      <c r="AU31" s="27">
        <f>IxI!AV32</f>
        <v>2.2124741206895702</v>
      </c>
      <c r="AV31" s="27">
        <f>IxI!AW32</f>
        <v>0.77317479514291798</v>
      </c>
      <c r="AW31" s="27">
        <f>IxI!AX32</f>
        <v>5.1844175153357099</v>
      </c>
      <c r="AX31" s="27">
        <f>IxI!AY32</f>
        <v>0</v>
      </c>
      <c r="AY31" s="27">
        <f>IxI!AZ32</f>
        <v>2.0781163809561001</v>
      </c>
      <c r="AZ31" s="27">
        <f>IxI!BA32</f>
        <v>1.1509131081064099</v>
      </c>
      <c r="BA31" s="27">
        <f>IxI!BB32</f>
        <v>7.8376161692501608E-6</v>
      </c>
      <c r="BB31" s="27">
        <f>IxI!BC32</f>
        <v>8.1946356439232808</v>
      </c>
      <c r="BC31" s="27">
        <f>IxI!BD32</f>
        <v>3.7867241604392299</v>
      </c>
      <c r="BD31" s="27">
        <f>IxI!BE32</f>
        <v>6.2289693625635199</v>
      </c>
      <c r="BE31" s="27">
        <f>IxI!BF32</f>
        <v>1.52468762506044</v>
      </c>
      <c r="BF31" s="27">
        <f>IxI!BG32</f>
        <v>18.713145908762002</v>
      </c>
      <c r="BG31" s="27">
        <f>IxI!BH32</f>
        <v>10.8081705181994</v>
      </c>
      <c r="BH31" s="27">
        <f>IxI!BI32</f>
        <v>0.12352795904292101</v>
      </c>
      <c r="BI31" s="27">
        <f>IxI!BJ32</f>
        <v>2.3559809021757601</v>
      </c>
      <c r="BJ31" s="27">
        <f>IxI!BK32</f>
        <v>0</v>
      </c>
      <c r="BK31" s="27">
        <f>IxI!BL32</f>
        <v>0.23818880368484299</v>
      </c>
      <c r="BL31" s="27">
        <f>IxI!BM32</f>
        <v>0.69425649881048601</v>
      </c>
      <c r="BM31" s="27">
        <f>IxI!BN32</f>
        <v>0.12398301583805101</v>
      </c>
      <c r="BN31" s="27">
        <f>IxI!BO32</f>
        <v>2.7354958237137499</v>
      </c>
      <c r="BO31" s="27">
        <f>IxI!BP32</f>
        <v>4.4913843196799403</v>
      </c>
      <c r="BP31" s="27">
        <f>IxI!BQ32</f>
        <v>14.849183184240299</v>
      </c>
      <c r="BQ31" s="27">
        <f>IxI!BR32</f>
        <v>5.0435904235056402E-2</v>
      </c>
      <c r="BR31" s="27">
        <f>IxI!BS32</f>
        <v>0</v>
      </c>
      <c r="BS31" s="27">
        <f>IxI!BT32</f>
        <v>0</v>
      </c>
      <c r="BT31" s="27">
        <f>IxI!BU32</f>
        <v>2.0524257049452501</v>
      </c>
      <c r="BU31" s="27">
        <f>IxI!BV32</f>
        <v>1.27335194142744E-2</v>
      </c>
      <c r="BV31" s="27">
        <f>IxI!BW32</f>
        <v>5.0150614337312804</v>
      </c>
      <c r="BW31" s="27">
        <f>IxI!BX32</f>
        <v>10.3396932000398</v>
      </c>
      <c r="BX31" s="27">
        <f>IxI!BY32</f>
        <v>2.6672978918096701</v>
      </c>
      <c r="BY31" s="27">
        <f>IxI!BZ32</f>
        <v>3.16399042686009</v>
      </c>
      <c r="BZ31" s="27">
        <f>IxI!CA32</f>
        <v>0</v>
      </c>
      <c r="CA31" s="27">
        <f>IxI!CB32</f>
        <v>0.358410230003054</v>
      </c>
      <c r="CB31" s="27">
        <f>IxI!CC32</f>
        <v>0.64630979534084299</v>
      </c>
      <c r="CC31" s="27">
        <f>IxI!CD32</f>
        <v>0.57453676920889196</v>
      </c>
      <c r="CD31" s="27">
        <f>IxI!CE32</f>
        <v>1.4778645807875099</v>
      </c>
      <c r="CE31" s="27">
        <f>IxI!CF32</f>
        <v>8.3404270285808995</v>
      </c>
      <c r="CF31" s="27">
        <f>IxI!CG32</f>
        <v>0.92550210402343402</v>
      </c>
      <c r="CG31" s="27">
        <f>IxI!CH32</f>
        <v>0.89268235221657799</v>
      </c>
      <c r="CH31" s="27">
        <f>IxI!CI32</f>
        <v>8.3476211617915602E-2</v>
      </c>
      <c r="CI31" s="27">
        <f>IxI!CJ32</f>
        <v>0.44905675836374997</v>
      </c>
      <c r="CJ31" s="27">
        <f>IxI!CK32</f>
        <v>0.62767246985717595</v>
      </c>
      <c r="CK31" s="27">
        <f>IxI!CL32</f>
        <v>0.67361037455877804</v>
      </c>
      <c r="CL31" s="27">
        <f>IxI!CM32</f>
        <v>0</v>
      </c>
      <c r="CM31" s="27">
        <f>IxI!CN32</f>
        <v>8.5828888506467391E-3</v>
      </c>
      <c r="CN31" s="27">
        <f>IxI!CO32</f>
        <v>1.27025445601359</v>
      </c>
      <c r="CO31" s="27">
        <f>IxI!CP32</f>
        <v>0.48766330511025602</v>
      </c>
      <c r="CP31" s="27">
        <f>IxI!CQ32</f>
        <v>39.144709729339098</v>
      </c>
      <c r="CQ31" s="27">
        <f>IxI!CR32</f>
        <v>3.3633774795695799</v>
      </c>
      <c r="CR31" s="27">
        <f>IxI!CS32</f>
        <v>21.831993360317401</v>
      </c>
      <c r="CS31" s="27">
        <f>IxI!CT32</f>
        <v>0.53648276914739401</v>
      </c>
      <c r="CT31" s="27">
        <f>IxI!CU32</f>
        <v>0.184182403377881</v>
      </c>
      <c r="CU31" s="27">
        <f>IxI!CV32</f>
        <v>9.3463234721994706E-2</v>
      </c>
      <c r="CV31" s="27">
        <f>IxI!CW32</f>
        <v>0.45679442237093998</v>
      </c>
      <c r="CW31" s="27">
        <f>IxI!CX32</f>
        <v>0.15322848958250801</v>
      </c>
      <c r="CX31" s="27">
        <f>IxI!CY32</f>
        <v>0.85240510435232297</v>
      </c>
      <c r="CY31" s="27">
        <f>IxI!CZ32</f>
        <v>0.490280700008978</v>
      </c>
      <c r="CZ31" s="27">
        <f>IxI!DA32</f>
        <v>0.27143495936877399</v>
      </c>
      <c r="DA31" s="27">
        <f>IxI!DB32</f>
        <v>1.2791349250606501</v>
      </c>
      <c r="DB31" s="27">
        <f>IxI!DC32</f>
        <v>0</v>
      </c>
      <c r="DC31" s="27">
        <f>SUM(IxI!DE32:DF32)</f>
        <v>14.083037300607939</v>
      </c>
      <c r="DD31" s="27">
        <v>0</v>
      </c>
      <c r="DE31" s="27">
        <f>SUM(IxI!DH32:DI32)</f>
        <v>0</v>
      </c>
      <c r="DF31" s="27">
        <f>IxI!DK32</f>
        <v>0</v>
      </c>
      <c r="DG31" s="27">
        <f>SUM(IxI!DL32:DM32)</f>
        <v>-5.5216447691272759</v>
      </c>
      <c r="DH31" s="27">
        <f>IxI!DG32</f>
        <v>0</v>
      </c>
      <c r="DI31" s="27">
        <f>IxI!DO32</f>
        <v>171.47346799619001</v>
      </c>
      <c r="DJ31" s="27">
        <f>IxI!DP32</f>
        <v>172.14144034529701</v>
      </c>
      <c r="DK31" s="27">
        <v>0</v>
      </c>
      <c r="DL31" s="27">
        <v>0</v>
      </c>
      <c r="DM31" s="27">
        <v>0</v>
      </c>
      <c r="DN31" s="133">
        <f t="shared" si="0"/>
        <v>936.51976306431004</v>
      </c>
      <c r="DO31" s="22"/>
      <c r="DP31" s="126"/>
      <c r="DQ31" s="410">
        <f>Data!R55</f>
        <v>5441.1330968599332</v>
      </c>
      <c r="DR31" s="142">
        <f>Data!S55</f>
        <v>2.4400451874621036E-3</v>
      </c>
      <c r="DS31" s="21"/>
      <c r="DT31" s="137">
        <v>71.104586940000004</v>
      </c>
      <c r="DU31" s="142">
        <f t="shared" si="1"/>
        <v>1.8496908076472819E-3</v>
      </c>
      <c r="DV31" s="21"/>
    </row>
    <row r="32" spans="1:126">
      <c r="A32" s="24" t="str">
        <f>IxI!B33</f>
        <v>26</v>
      </c>
      <c r="B32" s="23" t="str">
        <f>IxI!C33</f>
        <v>Printing and recording</v>
      </c>
      <c r="C32" s="21">
        <f>IxI!D33</f>
        <v>1.6682758778870199</v>
      </c>
      <c r="D32" s="21">
        <f>IxI!E33</f>
        <v>2.80383473272755E-2</v>
      </c>
      <c r="E32" s="21">
        <f>IxI!F33</f>
        <v>0.28582455555407299</v>
      </c>
      <c r="F32" s="21">
        <f>IxI!G33</f>
        <v>3.3941760587758098E-3</v>
      </c>
      <c r="G32" s="21">
        <f>IxI!H33</f>
        <v>0</v>
      </c>
      <c r="H32" s="21">
        <f>IxI!I33</f>
        <v>7.4620664416779406E-2</v>
      </c>
      <c r="I32" s="21">
        <f>IxI!J33</f>
        <v>0</v>
      </c>
      <c r="J32" s="21">
        <f>IxI!K33</f>
        <v>6.4618801374956902E-2</v>
      </c>
      <c r="K32" s="21">
        <f>IxI!L33</f>
        <v>0.17076370287675</v>
      </c>
      <c r="L32" s="21">
        <f>IxI!M33</f>
        <v>0.25734513631123701</v>
      </c>
      <c r="M32" s="21">
        <f>IxI!N33</f>
        <v>2.2066019661183298E-2</v>
      </c>
      <c r="N32" s="21">
        <f>IxI!O33</f>
        <v>0.12841818224948401</v>
      </c>
      <c r="O32" s="21">
        <f>IxI!P33</f>
        <v>1.1203834016636899E-3</v>
      </c>
      <c r="P32" s="21">
        <f>IxI!Q33</f>
        <v>0.58442924573110699</v>
      </c>
      <c r="Q32" s="21">
        <f>IxI!R33</f>
        <v>5.54802026517612E-2</v>
      </c>
      <c r="R32" s="21">
        <f>IxI!S33</f>
        <v>6.3308393472106097E-3</v>
      </c>
      <c r="S32" s="21">
        <f>IxI!T33</f>
        <v>2.08905644881373</v>
      </c>
      <c r="T32" s="21">
        <f>IxI!U33</f>
        <v>1.05840948675052E-2</v>
      </c>
      <c r="U32" s="21">
        <f>IxI!V33</f>
        <v>1.25718644437567E-2</v>
      </c>
      <c r="V32" s="21">
        <f>IxI!W33</f>
        <v>0</v>
      </c>
      <c r="W32" s="21">
        <f>IxI!X33</f>
        <v>9.8768794103940696E-2</v>
      </c>
      <c r="X32" s="21">
        <f>IxI!Y33</f>
        <v>2.0100448403210101E-2</v>
      </c>
      <c r="Y32" s="21">
        <f>IxI!Z33</f>
        <v>5.2600305924660404E-3</v>
      </c>
      <c r="Z32" s="21">
        <f>IxI!AA33</f>
        <v>3.9259774177492102E-2</v>
      </c>
      <c r="AA32" s="21">
        <f>IxI!AB33</f>
        <v>0.74968766113663599</v>
      </c>
      <c r="AB32" s="21">
        <f>IxI!AC33</f>
        <v>4.1054790696157397</v>
      </c>
      <c r="AC32" s="21">
        <f>IxI!AD33</f>
        <v>1.2895608470312701</v>
      </c>
      <c r="AD32" s="21">
        <f>IxI!AE33</f>
        <v>4.8761753928041898E-2</v>
      </c>
      <c r="AE32" s="21">
        <f>IxI!AF33</f>
        <v>1.2381566183570499E-2</v>
      </c>
      <c r="AF32" s="21">
        <f>IxI!AG33</f>
        <v>4.6107474597677903E-2</v>
      </c>
      <c r="AG32" s="21">
        <f>IxI!AH33</f>
        <v>2.5120301681796201E-3</v>
      </c>
      <c r="AH32" s="21">
        <f>IxI!AI33</f>
        <v>1.21620492449659</v>
      </c>
      <c r="AI32" s="21">
        <f>IxI!AJ33</f>
        <v>0.55119788380815005</v>
      </c>
      <c r="AJ32" s="21">
        <f>IxI!AK33</f>
        <v>8.1015764029152993E-3</v>
      </c>
      <c r="AK32" s="21">
        <f>IxI!AL33</f>
        <v>0.36301859220261701</v>
      </c>
      <c r="AL32" s="21">
        <f>IxI!AM33</f>
        <v>2.6441222611817701E-2</v>
      </c>
      <c r="AM32" s="21">
        <f>IxI!AN33</f>
        <v>1.02996721525232E-3</v>
      </c>
      <c r="AN32" s="21">
        <f>IxI!AO33</f>
        <v>1.0480085933202501</v>
      </c>
      <c r="AO32" s="21">
        <f>IxI!AP33</f>
        <v>7.5543890932997307E-2</v>
      </c>
      <c r="AP32" s="21">
        <f>IxI!AQ33</f>
        <v>2.8257611391314899E-2</v>
      </c>
      <c r="AQ32" s="21">
        <f>IxI!AR33</f>
        <v>1.5212108349279501</v>
      </c>
      <c r="AR32" s="21">
        <f>IxI!AS33</f>
        <v>6.3563565212611198E-3</v>
      </c>
      <c r="AS32" s="21">
        <f>IxI!AT33</f>
        <v>1.0726881317365999</v>
      </c>
      <c r="AT32" s="21">
        <f>IxI!AU33</f>
        <v>1.6131514097050999E-2</v>
      </c>
      <c r="AU32" s="21">
        <f>IxI!AV33</f>
        <v>0.139220892532921</v>
      </c>
      <c r="AV32" s="21">
        <f>IxI!AW33</f>
        <v>1.10870662862972</v>
      </c>
      <c r="AW32" s="21">
        <f>IxI!AX33</f>
        <v>3.7744469296404901</v>
      </c>
      <c r="AX32" s="21">
        <f>IxI!AY33</f>
        <v>0.39267054527530099</v>
      </c>
      <c r="AY32" s="21">
        <f>IxI!AZ33</f>
        <v>0.16155545426310799</v>
      </c>
      <c r="AZ32" s="21">
        <f>IxI!BA33</f>
        <v>0.52129671499006902</v>
      </c>
      <c r="BA32" s="21">
        <f>IxI!BB33</f>
        <v>1.03927247821114E-4</v>
      </c>
      <c r="BB32" s="21">
        <f>IxI!BC33</f>
        <v>1.65994940413287</v>
      </c>
      <c r="BC32" s="21">
        <f>IxI!BD33</f>
        <v>0.42451514233570198</v>
      </c>
      <c r="BD32" s="21">
        <f>IxI!BE33</f>
        <v>0.93056345485092296</v>
      </c>
      <c r="BE32" s="21">
        <f>IxI!BF33</f>
        <v>1.8694801072092999</v>
      </c>
      <c r="BF32" s="21">
        <f>IxI!BG33</f>
        <v>3.9794867921604902</v>
      </c>
      <c r="BG32" s="21">
        <f>IxI!BH33</f>
        <v>2.5086682720011702</v>
      </c>
      <c r="BH32" s="21">
        <f>IxI!BI33</f>
        <v>0.11950945183001301</v>
      </c>
      <c r="BI32" s="21">
        <f>IxI!BJ33</f>
        <v>1.2862169019554599</v>
      </c>
      <c r="BJ32" s="21">
        <f>IxI!BK33</f>
        <v>9.6670507099723996E-2</v>
      </c>
      <c r="BK32" s="21">
        <f>IxI!BL33</f>
        <v>0.21396235597513499</v>
      </c>
      <c r="BL32" s="21">
        <f>IxI!BM33</f>
        <v>2.0498051160011599</v>
      </c>
      <c r="BM32" s="21">
        <f>IxI!BN33</f>
        <v>0.11418589717858101</v>
      </c>
      <c r="BN32" s="21">
        <f>IxI!BO33</f>
        <v>0.56549458359151705</v>
      </c>
      <c r="BO32" s="21">
        <f>IxI!BP33</f>
        <v>0.99919170494920295</v>
      </c>
      <c r="BP32" s="21">
        <f>IxI!BQ33</f>
        <v>9.9629175718532395</v>
      </c>
      <c r="BQ32" s="21">
        <f>IxI!BR33</f>
        <v>0.23776578756571101</v>
      </c>
      <c r="BR32" s="21">
        <f>IxI!BS33</f>
        <v>0.17031999095963199</v>
      </c>
      <c r="BS32" s="21">
        <f>IxI!BT33</f>
        <v>2.07269576480246</v>
      </c>
      <c r="BT32" s="21">
        <f>IxI!BU33</f>
        <v>1.6440544709268701</v>
      </c>
      <c r="BU32" s="21">
        <f>IxI!BV33</f>
        <v>3.1192435406782001E-2</v>
      </c>
      <c r="BV32" s="21">
        <f>IxI!BW33</f>
        <v>6.8476752284428599</v>
      </c>
      <c r="BW32" s="21">
        <f>IxI!BX33</f>
        <v>20.643417497171399</v>
      </c>
      <c r="BX32" s="21">
        <f>IxI!BY33</f>
        <v>1.30627966153402</v>
      </c>
      <c r="BY32" s="21">
        <f>IxI!BZ33</f>
        <v>0.225126586018143</v>
      </c>
      <c r="BZ32" s="21">
        <f>IxI!CA33</f>
        <v>0</v>
      </c>
      <c r="CA32" s="21">
        <f>IxI!CB33</f>
        <v>0.27476490883251398</v>
      </c>
      <c r="CB32" s="21">
        <f>IxI!CC33</f>
        <v>1.6486712831158301</v>
      </c>
      <c r="CC32" s="21">
        <f>IxI!CD33</f>
        <v>0.257400648319354</v>
      </c>
      <c r="CD32" s="21">
        <f>IxI!CE33</f>
        <v>1.2749761932069099</v>
      </c>
      <c r="CE32" s="21">
        <f>IxI!CF33</f>
        <v>3.78959541317372</v>
      </c>
      <c r="CF32" s="21">
        <f>IxI!CG33</f>
        <v>0.228289026725084</v>
      </c>
      <c r="CG32" s="21">
        <f>IxI!CH33</f>
        <v>0.24835367435399899</v>
      </c>
      <c r="CH32" s="21">
        <f>IxI!CI33</f>
        <v>0.36509430364439699</v>
      </c>
      <c r="CI32" s="21">
        <f>IxI!CJ33</f>
        <v>0.11777615414326199</v>
      </c>
      <c r="CJ32" s="21">
        <f>IxI!CK33</f>
        <v>0.26903973946628101</v>
      </c>
      <c r="CK32" s="21">
        <f>IxI!CL33</f>
        <v>0.90292392550502198</v>
      </c>
      <c r="CL32" s="21">
        <f>IxI!CM33</f>
        <v>3.4133740154017</v>
      </c>
      <c r="CM32" s="21">
        <f>IxI!CN33</f>
        <v>5.69720421216122E-2</v>
      </c>
      <c r="CN32" s="21">
        <f>IxI!CO33</f>
        <v>0.77101026716747101</v>
      </c>
      <c r="CO32" s="21">
        <f>IxI!CP33</f>
        <v>0.44283510065564702</v>
      </c>
      <c r="CP32" s="21">
        <f>IxI!CQ33</f>
        <v>19.980991720628801</v>
      </c>
      <c r="CQ32" s="21">
        <f>IxI!CR33</f>
        <v>17.840148961894201</v>
      </c>
      <c r="CR32" s="21">
        <f>IxI!CS33</f>
        <v>14.443271866204</v>
      </c>
      <c r="CS32" s="21">
        <f>IxI!CT33</f>
        <v>0.70695997837472901</v>
      </c>
      <c r="CT32" s="21">
        <f>IxI!CU33</f>
        <v>0.34168954770355198</v>
      </c>
      <c r="CU32" s="21">
        <f>IxI!CV33</f>
        <v>0.45015948566254799</v>
      </c>
      <c r="CV32" s="21">
        <f>IxI!CW33</f>
        <v>2.1966209098893898</v>
      </c>
      <c r="CW32" s="21">
        <f>IxI!CX33</f>
        <v>9.8728376517059194E-2</v>
      </c>
      <c r="CX32" s="21">
        <f>IxI!CY33</f>
        <v>7.1997156994347797</v>
      </c>
      <c r="CY32" s="21">
        <f>IxI!CZ33</f>
        <v>0.68119628146910405</v>
      </c>
      <c r="CZ32" s="21">
        <f>IxI!DA33</f>
        <v>0.22832488693778999</v>
      </c>
      <c r="DA32" s="21">
        <f>IxI!DB33</f>
        <v>0.41664708429613201</v>
      </c>
      <c r="DB32" s="21">
        <f>IxI!DC33</f>
        <v>0</v>
      </c>
      <c r="DC32" s="21">
        <f>SUM(IxI!DE33:DF33)</f>
        <v>38.551853739363985</v>
      </c>
      <c r="DD32" s="21">
        <v>0</v>
      </c>
      <c r="DE32" s="21">
        <f>SUM(IxI!DH33:DI33)</f>
        <v>0.176506603320193</v>
      </c>
      <c r="DF32" s="21">
        <f>IxI!DK33</f>
        <v>12.146063746616701</v>
      </c>
      <c r="DG32" s="21">
        <f>SUM(IxI!DL33:DM33)</f>
        <v>-2.1445581142826717</v>
      </c>
      <c r="DH32" s="21">
        <f>IxI!DG33</f>
        <v>7.9825570718828498</v>
      </c>
      <c r="DI32" s="21">
        <f>IxI!DO33</f>
        <v>157.38836703113401</v>
      </c>
      <c r="DJ32" s="21">
        <f>IxI!DP33</f>
        <v>24.5606235953924</v>
      </c>
      <c r="DK32" s="21">
        <v>0</v>
      </c>
      <c r="DL32" s="21">
        <v>0</v>
      </c>
      <c r="DM32" s="21">
        <v>0</v>
      </c>
      <c r="DN32" s="132">
        <f t="shared" si="0"/>
        <v>401.17910003938141</v>
      </c>
      <c r="DO32" s="22"/>
      <c r="DP32" s="126"/>
      <c r="DQ32" s="409">
        <f>Data!R56</f>
        <v>5734.9658802112144</v>
      </c>
      <c r="DR32" s="141">
        <f>Data!S56</f>
        <v>2.5718128277994901E-3</v>
      </c>
      <c r="DS32" s="21"/>
      <c r="DT32" s="136">
        <v>33.27185446</v>
      </c>
      <c r="DU32" s="141">
        <f t="shared" si="1"/>
        <v>8.655228304746582E-4</v>
      </c>
      <c r="DV32" s="21"/>
    </row>
    <row r="33" spans="1:126">
      <c r="A33" s="24" t="str">
        <f>IxI!B34</f>
        <v>27</v>
      </c>
      <c r="B33" s="23" t="str">
        <f>IxI!C34</f>
        <v>Coke, petroleum &amp; petrochemicals</v>
      </c>
      <c r="C33" s="21">
        <f>IxI!D34</f>
        <v>56.181091090025497</v>
      </c>
      <c r="D33" s="21">
        <f>IxI!E34</f>
        <v>2.5703831514097102</v>
      </c>
      <c r="E33" s="21">
        <f>IxI!F34</f>
        <v>1.8144930397397501</v>
      </c>
      <c r="F33" s="21">
        <f>IxI!G34</f>
        <v>11.487741785483101</v>
      </c>
      <c r="G33" s="21">
        <f>IxI!H34</f>
        <v>7.6113715697267104</v>
      </c>
      <c r="H33" s="21">
        <f>IxI!I34</f>
        <v>9.5515839479182194</v>
      </c>
      <c r="I33" s="21">
        <f>IxI!J34</f>
        <v>0</v>
      </c>
      <c r="J33" s="21">
        <f>IxI!K34</f>
        <v>2.9567686522044601</v>
      </c>
      <c r="K33" s="21">
        <f>IxI!L34</f>
        <v>41.415995954618502</v>
      </c>
      <c r="L33" s="21">
        <f>IxI!M34</f>
        <v>3.1482683627177099</v>
      </c>
      <c r="M33" s="21">
        <f>IxI!N34</f>
        <v>1.81374682985964</v>
      </c>
      <c r="N33" s="21">
        <f>IxI!O34</f>
        <v>1.38187662053548</v>
      </c>
      <c r="O33" s="21">
        <f>IxI!P34</f>
        <v>0.17609444254781401</v>
      </c>
      <c r="P33" s="21">
        <f>IxI!Q34</f>
        <v>5.6427569365573902</v>
      </c>
      <c r="Q33" s="21">
        <f>IxI!R34</f>
        <v>1.2508440870903199</v>
      </c>
      <c r="R33" s="21">
        <f>IxI!S34</f>
        <v>1.18169208942475</v>
      </c>
      <c r="S33" s="21">
        <f>IxI!T34</f>
        <v>29.381647014221599</v>
      </c>
      <c r="T33" s="21">
        <f>IxI!U34</f>
        <v>0.71160254084114605</v>
      </c>
      <c r="U33" s="21">
        <f>IxI!V34</f>
        <v>1.36913131317091</v>
      </c>
      <c r="V33" s="21">
        <f>IxI!W34</f>
        <v>0</v>
      </c>
      <c r="W33" s="21">
        <f>IxI!X34</f>
        <v>9.7249375968250096</v>
      </c>
      <c r="X33" s="21">
        <f>IxI!Y34</f>
        <v>0.77734489944283602</v>
      </c>
      <c r="Y33" s="21">
        <f>IxI!Z34</f>
        <v>0.71569949060493099</v>
      </c>
      <c r="Z33" s="21">
        <f>IxI!AA34</f>
        <v>9.5201923315169292</v>
      </c>
      <c r="AA33" s="21">
        <f>IxI!AB34</f>
        <v>15.5268118346096</v>
      </c>
      <c r="AB33" s="21">
        <f>IxI!AC34</f>
        <v>1.04285202065476</v>
      </c>
      <c r="AC33" s="21">
        <f>IxI!AD34</f>
        <v>80.705214089981894</v>
      </c>
      <c r="AD33" s="21">
        <f>IxI!AE34</f>
        <v>1.98211760302977</v>
      </c>
      <c r="AE33" s="21">
        <f>IxI!AF34</f>
        <v>1.71375715992371</v>
      </c>
      <c r="AF33" s="21">
        <f>IxI!AG34</f>
        <v>7.7228069065679197</v>
      </c>
      <c r="AG33" s="21">
        <f>IxI!AH34</f>
        <v>4.4996096891274302</v>
      </c>
      <c r="AH33" s="21">
        <f>IxI!AI34</f>
        <v>6.4970004579012803</v>
      </c>
      <c r="AI33" s="21">
        <f>IxI!AJ34</f>
        <v>49.3102878193191</v>
      </c>
      <c r="AJ33" s="21">
        <f>IxI!AK34</f>
        <v>6.8134518826470698</v>
      </c>
      <c r="AK33" s="21">
        <f>IxI!AL34</f>
        <v>12.4636835142738</v>
      </c>
      <c r="AL33" s="21">
        <f>IxI!AM34</f>
        <v>1.57318831612854</v>
      </c>
      <c r="AM33" s="21">
        <f>IxI!AN34</f>
        <v>0.101567890789812</v>
      </c>
      <c r="AN33" s="21">
        <f>IxI!AO34</f>
        <v>19.790169583913801</v>
      </c>
      <c r="AO33" s="21">
        <f>IxI!AP34</f>
        <v>6.9253491983767903</v>
      </c>
      <c r="AP33" s="21">
        <f>IxI!AQ34</f>
        <v>13.7499473417526</v>
      </c>
      <c r="AQ33" s="21">
        <f>IxI!AR34</f>
        <v>8.1792195913115098</v>
      </c>
      <c r="AR33" s="21">
        <f>IxI!AS34</f>
        <v>2.66822885941879</v>
      </c>
      <c r="AS33" s="21">
        <f>IxI!AT34</f>
        <v>8.5943711438504895</v>
      </c>
      <c r="AT33" s="21">
        <f>IxI!AU34</f>
        <v>5.1219761549346003</v>
      </c>
      <c r="AU33" s="21">
        <f>IxI!AV34</f>
        <v>3.4344611479583098</v>
      </c>
      <c r="AV33" s="21">
        <f>IxI!AW34</f>
        <v>3.5126106381579798</v>
      </c>
      <c r="AW33" s="21">
        <f>IxI!AX34</f>
        <v>57.636891205484297</v>
      </c>
      <c r="AX33" s="21">
        <f>IxI!AY34</f>
        <v>2.2229870973105399</v>
      </c>
      <c r="AY33" s="21">
        <f>IxI!AZ34</f>
        <v>5.4582815210004796</v>
      </c>
      <c r="AZ33" s="21">
        <f>IxI!BA34</f>
        <v>2.3835235021702599</v>
      </c>
      <c r="BA33" s="21">
        <f>IxI!BB34</f>
        <v>1.5229801287130799E-2</v>
      </c>
      <c r="BB33" s="21">
        <f>IxI!BC34</f>
        <v>13.5541875007528</v>
      </c>
      <c r="BC33" s="21">
        <f>IxI!BD34</f>
        <v>9.9639689005402694</v>
      </c>
      <c r="BD33" s="21">
        <f>IxI!BE34</f>
        <v>8.38337256215633</v>
      </c>
      <c r="BE33" s="21">
        <f>IxI!BF34</f>
        <v>6.9243653545275796</v>
      </c>
      <c r="BF33" s="21">
        <f>IxI!BG34</f>
        <v>25.1296622736694</v>
      </c>
      <c r="BG33" s="21">
        <f>IxI!BH34</f>
        <v>28.562033735141998</v>
      </c>
      <c r="BH33" s="21">
        <f>IxI!BI34</f>
        <v>10.6797315423643</v>
      </c>
      <c r="BI33" s="21">
        <f>IxI!BJ34</f>
        <v>193.901986774676</v>
      </c>
      <c r="BJ33" s="21">
        <f>IxI!BK34</f>
        <v>35.539844536562001</v>
      </c>
      <c r="BK33" s="21">
        <f>IxI!BL34</f>
        <v>83.496140484146096</v>
      </c>
      <c r="BL33" s="21">
        <f>IxI!BM34</f>
        <v>4.29386342569566</v>
      </c>
      <c r="BM33" s="21">
        <f>IxI!BN34</f>
        <v>4.0042148088860996</v>
      </c>
      <c r="BN33" s="21">
        <f>IxI!BO34</f>
        <v>16.368922462338599</v>
      </c>
      <c r="BO33" s="21">
        <f>IxI!BP34</f>
        <v>14.5607922864633</v>
      </c>
      <c r="BP33" s="21">
        <f>IxI!BQ34</f>
        <v>0.27537407012194198</v>
      </c>
      <c r="BQ33" s="21">
        <f>IxI!BR34</f>
        <v>0.76351101031992297</v>
      </c>
      <c r="BR33" s="21">
        <f>IxI!BS34</f>
        <v>0.30136474762325399</v>
      </c>
      <c r="BS33" s="21">
        <f>IxI!BT34</f>
        <v>8.3620590586589607</v>
      </c>
      <c r="BT33" s="21">
        <f>IxI!BU34</f>
        <v>2.0072415084799902</v>
      </c>
      <c r="BU33" s="21">
        <f>IxI!BV34</f>
        <v>0.166788093615337</v>
      </c>
      <c r="BV33" s="21">
        <f>IxI!BW34</f>
        <v>10.5886756527103</v>
      </c>
      <c r="BW33" s="21">
        <f>IxI!BX34</f>
        <v>6.4529811012690201</v>
      </c>
      <c r="BX33" s="21">
        <f>IxI!BY34</f>
        <v>1.6276834056854499</v>
      </c>
      <c r="BY33" s="21">
        <f>IxI!BZ34</f>
        <v>0.82597019756706302</v>
      </c>
      <c r="BZ33" s="21">
        <f>IxI!CA34</f>
        <v>0</v>
      </c>
      <c r="CA33" s="21">
        <f>IxI!CB34</f>
        <v>0.41296351076770399</v>
      </c>
      <c r="CB33" s="21">
        <f>IxI!CC34</f>
        <v>1.4964055766773701</v>
      </c>
      <c r="CC33" s="21">
        <f>IxI!CD34</f>
        <v>1.17755294310498</v>
      </c>
      <c r="CD33" s="21">
        <f>IxI!CE34</f>
        <v>1.93748004799115</v>
      </c>
      <c r="CE33" s="21">
        <f>IxI!CF34</f>
        <v>10.651439721611199</v>
      </c>
      <c r="CF33" s="21">
        <f>IxI!CG34</f>
        <v>6.4450635346155796</v>
      </c>
      <c r="CG33" s="21">
        <f>IxI!CH34</f>
        <v>0.27344255544072898</v>
      </c>
      <c r="CH33" s="21">
        <f>IxI!CI34</f>
        <v>1.21716870144798</v>
      </c>
      <c r="CI33" s="21">
        <f>IxI!CJ34</f>
        <v>0.38397185874219403</v>
      </c>
      <c r="CJ33" s="21">
        <f>IxI!CK34</f>
        <v>3.1197007974111601</v>
      </c>
      <c r="CK33" s="21">
        <f>IxI!CL34</f>
        <v>2.5023602082030498</v>
      </c>
      <c r="CL33" s="21">
        <f>IxI!CM34</f>
        <v>3.0450322689204801</v>
      </c>
      <c r="CM33" s="21">
        <f>IxI!CN34</f>
        <v>0.187836851053968</v>
      </c>
      <c r="CN33" s="21">
        <f>IxI!CO34</f>
        <v>1.2746288788238</v>
      </c>
      <c r="CO33" s="21">
        <f>IxI!CP34</f>
        <v>1.5419086987664901</v>
      </c>
      <c r="CP33" s="21">
        <f>IxI!CQ34</f>
        <v>57.737187984902498</v>
      </c>
      <c r="CQ33" s="21">
        <f>IxI!CR34</f>
        <v>16.518238449691001</v>
      </c>
      <c r="CR33" s="21">
        <f>IxI!CS34</f>
        <v>16.541844869690401</v>
      </c>
      <c r="CS33" s="21">
        <f>IxI!CT34</f>
        <v>3.5217632380594801</v>
      </c>
      <c r="CT33" s="21">
        <f>IxI!CU34</f>
        <v>5.3154482304315396</v>
      </c>
      <c r="CU33" s="21">
        <f>IxI!CV34</f>
        <v>0.59711323805962602</v>
      </c>
      <c r="CV33" s="21">
        <f>IxI!CW34</f>
        <v>0.87823426001455995</v>
      </c>
      <c r="CW33" s="21">
        <f>IxI!CX34</f>
        <v>1.5093431743969801</v>
      </c>
      <c r="CX33" s="21">
        <f>IxI!CY34</f>
        <v>3.07705660173698</v>
      </c>
      <c r="CY33" s="21">
        <f>IxI!CZ34</f>
        <v>2.1739177033013202</v>
      </c>
      <c r="CZ33" s="21">
        <f>IxI!DA34</f>
        <v>0.398178084452324</v>
      </c>
      <c r="DA33" s="21">
        <f>IxI!DB34</f>
        <v>1.9496756489753899</v>
      </c>
      <c r="DB33" s="21">
        <f>IxI!DC34</f>
        <v>0</v>
      </c>
      <c r="DC33" s="21">
        <f>SUM(IxI!DE34:DF34)</f>
        <v>748.28429675814652</v>
      </c>
      <c r="DD33" s="21">
        <v>0</v>
      </c>
      <c r="DE33" s="21">
        <f>SUM(IxI!DH34:DI34)</f>
        <v>0</v>
      </c>
      <c r="DF33" s="21">
        <f>IxI!DK34</f>
        <v>3.7371308162235</v>
      </c>
      <c r="DG33" s="21">
        <f>SUM(IxI!DL34:DM34)</f>
        <v>-28.110664788089981</v>
      </c>
      <c r="DH33" s="21">
        <f>IxI!DG34</f>
        <v>53.329500357393798</v>
      </c>
      <c r="DI33" s="21">
        <f>IxI!DO34</f>
        <v>2514.4562616552898</v>
      </c>
      <c r="DJ33" s="21">
        <f>IxI!DP34</f>
        <v>1122.9095983608699</v>
      </c>
      <c r="DK33" s="21">
        <v>0</v>
      </c>
      <c r="DL33" s="21">
        <v>0</v>
      </c>
      <c r="DM33" s="21">
        <v>0</v>
      </c>
      <c r="DN33" s="132">
        <f t="shared" si="0"/>
        <v>5577.2566760094596</v>
      </c>
      <c r="DO33" s="22"/>
      <c r="DP33" s="126"/>
      <c r="DQ33" s="409">
        <f>Data!R57</f>
        <v>2675.4375030214028</v>
      </c>
      <c r="DR33" s="141">
        <f>Data!S57</f>
        <v>1.199784730017063E-3</v>
      </c>
      <c r="DS33" s="21"/>
      <c r="DT33" s="136">
        <v>832.1071187</v>
      </c>
      <c r="DU33" s="141">
        <f t="shared" si="1"/>
        <v>2.164615469513978E-2</v>
      </c>
      <c r="DV33" s="21"/>
    </row>
    <row r="34" spans="1:126">
      <c r="A34" s="24" t="str">
        <f>IxI!B35</f>
        <v>28</v>
      </c>
      <c r="B34" s="23" t="str">
        <f>IxI!C35</f>
        <v>Paints, varnishes and inks etc</v>
      </c>
      <c r="C34" s="21">
        <f>IxI!D35</f>
        <v>0.68921942668196401</v>
      </c>
      <c r="D34" s="21">
        <f>IxI!E35</f>
        <v>6.0178748074323602E-4</v>
      </c>
      <c r="E34" s="21">
        <f>IxI!F35</f>
        <v>0</v>
      </c>
      <c r="F34" s="21">
        <f>IxI!G35</f>
        <v>0</v>
      </c>
      <c r="G34" s="21">
        <f>IxI!H35</f>
        <v>0</v>
      </c>
      <c r="H34" s="21">
        <f>IxI!I35</f>
        <v>5.2412791117749397E-3</v>
      </c>
      <c r="I34" s="21">
        <f>IxI!J35</f>
        <v>0</v>
      </c>
      <c r="J34" s="21">
        <f>IxI!K35</f>
        <v>8.29109149328555E-3</v>
      </c>
      <c r="K34" s="21">
        <f>IxI!L35</f>
        <v>2.2248542843231699E-2</v>
      </c>
      <c r="L34" s="21">
        <f>IxI!M35</f>
        <v>5.0960532942977404E-3</v>
      </c>
      <c r="M34" s="21">
        <f>IxI!N35</f>
        <v>7.0663601598036996E-3</v>
      </c>
      <c r="N34" s="21">
        <f>IxI!O35</f>
        <v>1.61696372962719E-3</v>
      </c>
      <c r="O34" s="21">
        <f>IxI!P35</f>
        <v>5.6171280943571802E-4</v>
      </c>
      <c r="P34" s="21">
        <f>IxI!Q35</f>
        <v>5.4273911139753996E-3</v>
      </c>
      <c r="Q34" s="21">
        <f>IxI!R35</f>
        <v>4.8470620129641697E-3</v>
      </c>
      <c r="R34" s="21">
        <f>IxI!S35</f>
        <v>0</v>
      </c>
      <c r="S34" s="21">
        <f>IxI!T35</f>
        <v>0.28342766976058398</v>
      </c>
      <c r="T34" s="21">
        <f>IxI!U35</f>
        <v>2.26706125447136E-2</v>
      </c>
      <c r="U34" s="21">
        <f>IxI!V35</f>
        <v>1.4587050727465601E-2</v>
      </c>
      <c r="V34" s="21">
        <f>IxI!W35</f>
        <v>0</v>
      </c>
      <c r="W34" s="21">
        <f>IxI!X35</f>
        <v>9.5648505671936893E-3</v>
      </c>
      <c r="X34" s="21">
        <f>IxI!Y35</f>
        <v>6.4680334505461297E-4</v>
      </c>
      <c r="Y34" s="21">
        <f>IxI!Z35</f>
        <v>0</v>
      </c>
      <c r="Z34" s="21">
        <f>IxI!AA35</f>
        <v>1.2165023199245799</v>
      </c>
      <c r="AA34" s="21">
        <f>IxI!AB35</f>
        <v>2.1612143930585899</v>
      </c>
      <c r="AB34" s="21">
        <f>IxI!AC35</f>
        <v>1.39799624410615</v>
      </c>
      <c r="AC34" s="21">
        <f>IxI!AD35</f>
        <v>0.101090541611983</v>
      </c>
      <c r="AD34" s="21">
        <f>IxI!AE35</f>
        <v>1.4419423765905299</v>
      </c>
      <c r="AE34" s="21">
        <f>IxI!AF35</f>
        <v>9.68792761682064E-4</v>
      </c>
      <c r="AF34" s="21">
        <f>IxI!AG35</f>
        <v>1.47250324250705E-2</v>
      </c>
      <c r="AG34" s="21">
        <f>IxI!AH35</f>
        <v>0</v>
      </c>
      <c r="AH34" s="21">
        <f>IxI!AI35</f>
        <v>0</v>
      </c>
      <c r="AI34" s="21">
        <f>IxI!AJ35</f>
        <v>0.89262172088727898</v>
      </c>
      <c r="AJ34" s="21">
        <f>IxI!AK35</f>
        <v>2.7403906258947001E-2</v>
      </c>
      <c r="AK34" s="21">
        <f>IxI!AL35</f>
        <v>0.503149880061457</v>
      </c>
      <c r="AL34" s="21">
        <f>IxI!AM35</f>
        <v>1.21761111449614E-2</v>
      </c>
      <c r="AM34" s="21">
        <f>IxI!AN35</f>
        <v>4.4701364260523102E-3</v>
      </c>
      <c r="AN34" s="21">
        <f>IxI!AO35</f>
        <v>3.0843394370741501</v>
      </c>
      <c r="AO34" s="21">
        <f>IxI!AP35</f>
        <v>3.5019593192016599E-2</v>
      </c>
      <c r="AP34" s="21">
        <f>IxI!AQ35</f>
        <v>0.27256993103985899</v>
      </c>
      <c r="AQ34" s="21">
        <f>IxI!AR35</f>
        <v>0.35128991237256002</v>
      </c>
      <c r="AR34" s="21">
        <f>IxI!AS35</f>
        <v>0.56851407791422703</v>
      </c>
      <c r="AS34" s="21">
        <f>IxI!AT35</f>
        <v>3.5279149156038199</v>
      </c>
      <c r="AT34" s="21">
        <f>IxI!AU35</f>
        <v>0.26377614006372502</v>
      </c>
      <c r="AU34" s="21">
        <f>IxI!AV35</f>
        <v>7.9837149370058993E-2</v>
      </c>
      <c r="AV34" s="21">
        <f>IxI!AW35</f>
        <v>0.52916358072248304</v>
      </c>
      <c r="AW34" s="21">
        <f>IxI!AX35</f>
        <v>7.3748367816039301E-3</v>
      </c>
      <c r="AX34" s="21">
        <f>IxI!AY35</f>
        <v>9.7711627196914001E-4</v>
      </c>
      <c r="AY34" s="21">
        <f>IxI!AZ35</f>
        <v>5.6675525156463402E-2</v>
      </c>
      <c r="AZ34" s="21">
        <f>IxI!BA35</f>
        <v>0.47421802197368101</v>
      </c>
      <c r="BA34" s="21">
        <f>IxI!BB35</f>
        <v>5.5623102041620798E-5</v>
      </c>
      <c r="BB34" s="21">
        <f>IxI!BC35</f>
        <v>4.5893469305888397</v>
      </c>
      <c r="BC34" s="21">
        <f>IxI!BD35</f>
        <v>2.4180476272706799</v>
      </c>
      <c r="BD34" s="21">
        <f>IxI!BE35</f>
        <v>4.7136041717588997</v>
      </c>
      <c r="BE34" s="21">
        <f>IxI!BF35</f>
        <v>6.4153642089885499E-2</v>
      </c>
      <c r="BF34" s="21">
        <f>IxI!BG35</f>
        <v>0.61296452075502295</v>
      </c>
      <c r="BG34" s="21">
        <f>IxI!BH35</f>
        <v>0.74041602881513202</v>
      </c>
      <c r="BH34" s="21">
        <f>IxI!BI35</f>
        <v>8.8187783208372103E-2</v>
      </c>
      <c r="BI34" s="21">
        <f>IxI!BJ35</f>
        <v>0.10498786111312999</v>
      </c>
      <c r="BJ34" s="21">
        <f>IxI!BK35</f>
        <v>0</v>
      </c>
      <c r="BK34" s="21">
        <f>IxI!BL35</f>
        <v>0</v>
      </c>
      <c r="BL34" s="21">
        <f>IxI!BM35</f>
        <v>3.7328349338861602E-2</v>
      </c>
      <c r="BM34" s="21">
        <f>IxI!BN35</f>
        <v>5.7682608734846898E-3</v>
      </c>
      <c r="BN34" s="21">
        <f>IxI!BO35</f>
        <v>8.2067732765833096E-2</v>
      </c>
      <c r="BO34" s="21">
        <f>IxI!BP35</f>
        <v>0.25747167536883397</v>
      </c>
      <c r="BP34" s="21">
        <f>IxI!BQ35</f>
        <v>1.1315677776484601</v>
      </c>
      <c r="BQ34" s="21">
        <f>IxI!BR35</f>
        <v>2.73547844101634E-2</v>
      </c>
      <c r="BR34" s="21">
        <f>IxI!BS35</f>
        <v>1.56996563487737E-2</v>
      </c>
      <c r="BS34" s="21">
        <f>IxI!BT35</f>
        <v>2.0528533753986299E-2</v>
      </c>
      <c r="BT34" s="21">
        <f>IxI!BU35</f>
        <v>3.5555813647089499E-2</v>
      </c>
      <c r="BU34" s="21">
        <f>IxI!BV35</f>
        <v>3.6072242617241298E-3</v>
      </c>
      <c r="BV34" s="21">
        <f>IxI!BW35</f>
        <v>9.5218150526126394E-2</v>
      </c>
      <c r="BW34" s="21">
        <f>IxI!BX35</f>
        <v>7.2794518765560104E-2</v>
      </c>
      <c r="BX34" s="21">
        <f>IxI!BY35</f>
        <v>3.7142787016669503E-2</v>
      </c>
      <c r="BY34" s="21">
        <f>IxI!BZ35</f>
        <v>0.107760686130956</v>
      </c>
      <c r="BZ34" s="21">
        <f>IxI!CA35</f>
        <v>0</v>
      </c>
      <c r="CA34" s="21">
        <f>IxI!CB35</f>
        <v>1.7840154167614499E-3</v>
      </c>
      <c r="CB34" s="21">
        <f>IxI!CC35</f>
        <v>4.5757324493729601E-2</v>
      </c>
      <c r="CC34" s="21">
        <f>IxI!CD35</f>
        <v>2.70300196772119E-2</v>
      </c>
      <c r="CD34" s="21">
        <f>IxI!CE35</f>
        <v>2.1875454508795002E-2</v>
      </c>
      <c r="CE34" s="21">
        <f>IxI!CF35</f>
        <v>0.16522210203726201</v>
      </c>
      <c r="CF34" s="21">
        <f>IxI!CG35</f>
        <v>9.1459335502447101E-2</v>
      </c>
      <c r="CG34" s="21">
        <f>IxI!CH35</f>
        <v>6.9628208177792097E-2</v>
      </c>
      <c r="CH34" s="21">
        <f>IxI!CI35</f>
        <v>1.0372636478015999E-2</v>
      </c>
      <c r="CI34" s="21">
        <f>IxI!CJ35</f>
        <v>8.8721745755999698E-4</v>
      </c>
      <c r="CJ34" s="21">
        <f>IxI!CK35</f>
        <v>4.17191336499469E-2</v>
      </c>
      <c r="CK34" s="21">
        <f>IxI!CL35</f>
        <v>3.8926949277586199E-2</v>
      </c>
      <c r="CL34" s="21">
        <f>IxI!CM35</f>
        <v>1.9376307458168401E-2</v>
      </c>
      <c r="CM34" s="21">
        <f>IxI!CN35</f>
        <v>2.4459248500465001E-3</v>
      </c>
      <c r="CN34" s="21">
        <f>IxI!CO35</f>
        <v>2.2203632600821002</v>
      </c>
      <c r="CO34" s="21">
        <f>IxI!CP35</f>
        <v>3.4890895794696897E-2</v>
      </c>
      <c r="CP34" s="21">
        <f>IxI!CQ35</f>
        <v>2.2871838905586501</v>
      </c>
      <c r="CQ34" s="21">
        <f>IxI!CR35</f>
        <v>1.5417173143487499</v>
      </c>
      <c r="CR34" s="21">
        <f>IxI!CS35</f>
        <v>0</v>
      </c>
      <c r="CS34" s="21">
        <f>IxI!CT35</f>
        <v>9.3555572586856706E-2</v>
      </c>
      <c r="CT34" s="21">
        <f>IxI!CU35</f>
        <v>0.183666408694942</v>
      </c>
      <c r="CU34" s="21">
        <f>IxI!CV35</f>
        <v>3.6482909039945298E-2</v>
      </c>
      <c r="CV34" s="21">
        <f>IxI!CW35</f>
        <v>2.1289331731362798E-2</v>
      </c>
      <c r="CW34" s="21">
        <f>IxI!CX35</f>
        <v>3.8040709044642199E-2</v>
      </c>
      <c r="CX34" s="21">
        <f>IxI!CY35</f>
        <v>0.494570967067478</v>
      </c>
      <c r="CY34" s="21">
        <f>IxI!CZ35</f>
        <v>0.23147767766702901</v>
      </c>
      <c r="CZ34" s="21">
        <f>IxI!DA35</f>
        <v>2.1757446417318802E-3</v>
      </c>
      <c r="DA34" s="21">
        <f>IxI!DB35</f>
        <v>0.151422377695867</v>
      </c>
      <c r="DB34" s="21">
        <f>IxI!DC35</f>
        <v>0</v>
      </c>
      <c r="DC34" s="21">
        <f>SUM(IxI!DE35:DF35)</f>
        <v>5.7529439640183959</v>
      </c>
      <c r="DD34" s="21">
        <v>0</v>
      </c>
      <c r="DE34" s="21">
        <f>SUM(IxI!DH35:DI35)</f>
        <v>0</v>
      </c>
      <c r="DF34" s="21">
        <f>IxI!DK35</f>
        <v>0.199575521566806</v>
      </c>
      <c r="DG34" s="21">
        <f>SUM(IxI!DL35:DM35)</f>
        <v>-1.5196549751505697</v>
      </c>
      <c r="DH34" s="21">
        <f>IxI!DG35</f>
        <v>7.30114611790708E-2</v>
      </c>
      <c r="DI34" s="21">
        <f>IxI!DO35</f>
        <v>3.73129710220041</v>
      </c>
      <c r="DJ34" s="21">
        <f>IxI!DP35</f>
        <v>9.5208164197368994</v>
      </c>
      <c r="DK34" s="21">
        <v>0</v>
      </c>
      <c r="DL34" s="21">
        <v>0</v>
      </c>
      <c r="DM34" s="21">
        <v>0</v>
      </c>
      <c r="DN34" s="132">
        <f t="shared" si="0"/>
        <v>58.999987671518923</v>
      </c>
      <c r="DO34" s="22"/>
      <c r="DP34" s="126"/>
      <c r="DQ34" s="409">
        <f>Data!R58</f>
        <v>375.45703528789659</v>
      </c>
      <c r="DR34" s="141">
        <f>Data!S58</f>
        <v>1.6837157182972041E-4</v>
      </c>
      <c r="DS34" s="21"/>
      <c r="DT34" s="136">
        <v>3.4324366739999999</v>
      </c>
      <c r="DU34" s="141">
        <f t="shared" si="1"/>
        <v>8.9290253089953597E-5</v>
      </c>
      <c r="DV34" s="21"/>
    </row>
    <row r="35" spans="1:126">
      <c r="A35" s="30" t="str">
        <f>IxI!B36</f>
        <v>29</v>
      </c>
      <c r="B35" s="29" t="str">
        <f>IxI!C36</f>
        <v>Cleaning &amp; toilet preparations</v>
      </c>
      <c r="C35" s="27">
        <f>IxI!D36</f>
        <v>0.45337249027369197</v>
      </c>
      <c r="D35" s="27">
        <f>IxI!E36</f>
        <v>1.12277540434161E-2</v>
      </c>
      <c r="E35" s="27">
        <f>IxI!F36</f>
        <v>1.09242854220509E-2</v>
      </c>
      <c r="F35" s="27">
        <f>IxI!G36</f>
        <v>1.37649249131928E-2</v>
      </c>
      <c r="G35" s="27">
        <f>IxI!H36</f>
        <v>1.39690349568989E-2</v>
      </c>
      <c r="H35" s="27">
        <f>IxI!I36</f>
        <v>9.2723611000021192E-3</v>
      </c>
      <c r="I35" s="27">
        <f>IxI!J36</f>
        <v>0</v>
      </c>
      <c r="J35" s="27">
        <f>IxI!K36</f>
        <v>1.5374712017864001E-2</v>
      </c>
      <c r="K35" s="27">
        <f>IxI!L36</f>
        <v>2.0696269950225599E-2</v>
      </c>
      <c r="L35" s="27">
        <f>IxI!M36</f>
        <v>5.1250578719901199E-2</v>
      </c>
      <c r="M35" s="27">
        <f>IxI!N36</f>
        <v>2.7292193208218199E-2</v>
      </c>
      <c r="N35" s="27">
        <f>IxI!O36</f>
        <v>2.49731587821743E-2</v>
      </c>
      <c r="O35" s="27">
        <f>IxI!P36</f>
        <v>1.00922593486067E-2</v>
      </c>
      <c r="P35" s="27">
        <f>IxI!Q36</f>
        <v>0.29311435980209499</v>
      </c>
      <c r="Q35" s="27">
        <f>IxI!R36</f>
        <v>1.2838627518895E-2</v>
      </c>
      <c r="R35" s="27">
        <f>IxI!S36</f>
        <v>4.5271919816908902E-2</v>
      </c>
      <c r="S35" s="27">
        <f>IxI!T36</f>
        <v>0.17725237775109601</v>
      </c>
      <c r="T35" s="27">
        <f>IxI!U36</f>
        <v>1.57040544419987E-2</v>
      </c>
      <c r="U35" s="27">
        <f>IxI!V36</f>
        <v>0</v>
      </c>
      <c r="V35" s="27">
        <f>IxI!W36</f>
        <v>0</v>
      </c>
      <c r="W35" s="27">
        <f>IxI!X36</f>
        <v>2.5390211479685801E-2</v>
      </c>
      <c r="X35" s="27">
        <f>IxI!Y36</f>
        <v>2.5409874799707899E-3</v>
      </c>
      <c r="Y35" s="27">
        <f>IxI!Z36</f>
        <v>1.1242879186044E-2</v>
      </c>
      <c r="Z35" s="27">
        <f>IxI!AA36</f>
        <v>7.6245922910732197E-3</v>
      </c>
      <c r="AA35" s="27">
        <f>IxI!AB36</f>
        <v>2.7603114273837999E-2</v>
      </c>
      <c r="AB35" s="27">
        <f>IxI!AC36</f>
        <v>2.89869916893194E-2</v>
      </c>
      <c r="AC35" s="27">
        <f>IxI!AD36</f>
        <v>0.88898210269094402</v>
      </c>
      <c r="AD35" s="27">
        <f>IxI!AE36</f>
        <v>2.3653375396642601E-2</v>
      </c>
      <c r="AE35" s="27">
        <f>IxI!AF36</f>
        <v>0.18057577207643599</v>
      </c>
      <c r="AF35" s="27">
        <f>IxI!AG36</f>
        <v>0.117403104514902</v>
      </c>
      <c r="AG35" s="27">
        <f>IxI!AH36</f>
        <v>0.223370020015346</v>
      </c>
      <c r="AH35" s="27">
        <f>IxI!AI36</f>
        <v>7.0023526588299297E-3</v>
      </c>
      <c r="AI35" s="27">
        <f>IxI!AJ36</f>
        <v>1.18056732127033E-2</v>
      </c>
      <c r="AJ35" s="27">
        <f>IxI!AK36</f>
        <v>1.6352368277805E-2</v>
      </c>
      <c r="AK35" s="27">
        <f>IxI!AL36</f>
        <v>7.1187032595753496E-3</v>
      </c>
      <c r="AL35" s="27">
        <f>IxI!AM36</f>
        <v>3.2689337354917599E-3</v>
      </c>
      <c r="AM35" s="27">
        <f>IxI!AN36</f>
        <v>1.7718835079245799E-3</v>
      </c>
      <c r="AN35" s="27">
        <f>IxI!AO36</f>
        <v>3.5541489584264799E-2</v>
      </c>
      <c r="AO35" s="27">
        <f>IxI!AP36</f>
        <v>5.1809502642100297E-2</v>
      </c>
      <c r="AP35" s="27">
        <f>IxI!AQ36</f>
        <v>1.53109546281687E-3</v>
      </c>
      <c r="AQ35" s="27">
        <f>IxI!AR36</f>
        <v>0</v>
      </c>
      <c r="AR35" s="27">
        <f>IxI!AS36</f>
        <v>0</v>
      </c>
      <c r="AS35" s="27">
        <f>IxI!AT36</f>
        <v>0</v>
      </c>
      <c r="AT35" s="27">
        <f>IxI!AU36</f>
        <v>0</v>
      </c>
      <c r="AU35" s="27">
        <f>IxI!AV36</f>
        <v>5.9833432078884002E-2</v>
      </c>
      <c r="AV35" s="27">
        <f>IxI!AW36</f>
        <v>2.0840377044695199E-2</v>
      </c>
      <c r="AW35" s="27">
        <f>IxI!AX36</f>
        <v>7.4883963260983701E-3</v>
      </c>
      <c r="AX35" s="27">
        <f>IxI!AY36</f>
        <v>2.1865013458531898E-3</v>
      </c>
      <c r="AY35" s="27">
        <f>IxI!AZ36</f>
        <v>8.6112272803534104E-2</v>
      </c>
      <c r="AZ35" s="27">
        <f>IxI!BA36</f>
        <v>0.17487942207962501</v>
      </c>
      <c r="BA35" s="27">
        <f>IxI!BB36</f>
        <v>8.8476061389882799E-4</v>
      </c>
      <c r="BB35" s="27">
        <f>IxI!BC36</f>
        <v>8.8564000305941994E-3</v>
      </c>
      <c r="BC35" s="27">
        <f>IxI!BD36</f>
        <v>4.7881853100569402E-2</v>
      </c>
      <c r="BD35" s="27">
        <f>IxI!BE36</f>
        <v>9.7353786082141902E-2</v>
      </c>
      <c r="BE35" s="27">
        <f>IxI!BF36</f>
        <v>8.6266423101884607E-2</v>
      </c>
      <c r="BF35" s="27">
        <f>IxI!BG36</f>
        <v>7.6426225709781498E-2</v>
      </c>
      <c r="BG35" s="27">
        <f>IxI!BH36</f>
        <v>0.31806883770270999</v>
      </c>
      <c r="BH35" s="27">
        <f>IxI!BI36</f>
        <v>1.1032747326819499E-2</v>
      </c>
      <c r="BI35" s="27">
        <f>IxI!BJ36</f>
        <v>4.9698249212393998E-2</v>
      </c>
      <c r="BJ35" s="27">
        <f>IxI!BK36</f>
        <v>4.3404282387961499E-3</v>
      </c>
      <c r="BK35" s="27">
        <f>IxI!BL36</f>
        <v>1.6326437222843899E-2</v>
      </c>
      <c r="BL35" s="27">
        <f>IxI!BM36</f>
        <v>1.7211796147650799E-2</v>
      </c>
      <c r="BM35" s="27">
        <f>IxI!BN36</f>
        <v>3.62494947875114E-3</v>
      </c>
      <c r="BN35" s="27">
        <f>IxI!BO36</f>
        <v>7.8053965108844894E-2</v>
      </c>
      <c r="BO35" s="27">
        <f>IxI!BP36</f>
        <v>0.20623806843515</v>
      </c>
      <c r="BP35" s="27">
        <f>IxI!BQ36</f>
        <v>0</v>
      </c>
      <c r="BQ35" s="27">
        <f>IxI!BR36</f>
        <v>4.1002235844229996E-3</v>
      </c>
      <c r="BR35" s="27">
        <f>IxI!BS36</f>
        <v>4.0566951529380398E-3</v>
      </c>
      <c r="BS35" s="27">
        <f>IxI!BT36</f>
        <v>0</v>
      </c>
      <c r="BT35" s="27">
        <f>IxI!BU36</f>
        <v>6.0827310628413503E-3</v>
      </c>
      <c r="BU35" s="27">
        <f>IxI!BV36</f>
        <v>8.4162715779166099E-4</v>
      </c>
      <c r="BV35" s="27">
        <f>IxI!BW36</f>
        <v>3.7914151925455802E-2</v>
      </c>
      <c r="BW35" s="27">
        <f>IxI!BX36</f>
        <v>3.6596194407911599E-2</v>
      </c>
      <c r="BX35" s="27">
        <f>IxI!BY36</f>
        <v>1.4403780711390301E-2</v>
      </c>
      <c r="BY35" s="27">
        <f>IxI!BZ36</f>
        <v>5.4785703081383598E-4</v>
      </c>
      <c r="BZ35" s="27">
        <f>IxI!CA36</f>
        <v>0</v>
      </c>
      <c r="CA35" s="27">
        <f>IxI!CB36</f>
        <v>1.08958374108523E-2</v>
      </c>
      <c r="CB35" s="27">
        <f>IxI!CC36</f>
        <v>4.0447561998321301E-3</v>
      </c>
      <c r="CC35" s="27">
        <f>IxI!CD36</f>
        <v>8.3094858821683906E-3</v>
      </c>
      <c r="CD35" s="27">
        <f>IxI!CE36</f>
        <v>7.3314993184851202E-3</v>
      </c>
      <c r="CE35" s="27">
        <f>IxI!CF36</f>
        <v>3.0609234295337E-2</v>
      </c>
      <c r="CF35" s="27">
        <f>IxI!CG36</f>
        <v>5.7343802986342299E-2</v>
      </c>
      <c r="CG35" s="27">
        <f>IxI!CH36</f>
        <v>1.2149869683431999E-2</v>
      </c>
      <c r="CH35" s="27">
        <f>IxI!CI36</f>
        <v>5.1258423469185202E-3</v>
      </c>
      <c r="CI35" s="27">
        <f>IxI!CJ36</f>
        <v>9.27011801991625E-3</v>
      </c>
      <c r="CJ35" s="27">
        <f>IxI!CK36</f>
        <v>1.33762224284837E-2</v>
      </c>
      <c r="CK35" s="27">
        <f>IxI!CL36</f>
        <v>1.4643195276824301E-2</v>
      </c>
      <c r="CL35" s="27">
        <f>IxI!CM36</f>
        <v>1.5302357354853399E-2</v>
      </c>
      <c r="CM35" s="27">
        <f>IxI!CN36</f>
        <v>6.6591504707696201E-4</v>
      </c>
      <c r="CN35" s="27">
        <f>IxI!CO36</f>
        <v>0.49276103322366299</v>
      </c>
      <c r="CO35" s="27">
        <f>IxI!CP36</f>
        <v>2.0035077035791299E-2</v>
      </c>
      <c r="CP35" s="27">
        <f>IxI!CQ36</f>
        <v>0.72924896130860395</v>
      </c>
      <c r="CQ35" s="27">
        <f>IxI!CR36</f>
        <v>0.76222400446141703</v>
      </c>
      <c r="CR35" s="27">
        <f>IxI!CS36</f>
        <v>1.18432731543581</v>
      </c>
      <c r="CS35" s="27">
        <f>IxI!CT36</f>
        <v>0.111757651615364</v>
      </c>
      <c r="CT35" s="27">
        <f>IxI!CU36</f>
        <v>6.7818961929262095E-2</v>
      </c>
      <c r="CU35" s="27">
        <f>IxI!CV36</f>
        <v>1.24245088680095E-2</v>
      </c>
      <c r="CV35" s="27">
        <f>IxI!CW36</f>
        <v>7.1025058606995303E-2</v>
      </c>
      <c r="CW35" s="27">
        <f>IxI!CX36</f>
        <v>9.3107710043664003E-3</v>
      </c>
      <c r="CX35" s="27">
        <f>IxI!CY36</f>
        <v>0.15388050836900599</v>
      </c>
      <c r="CY35" s="27">
        <f>IxI!CZ36</f>
        <v>4.1846583753239103E-2</v>
      </c>
      <c r="CZ35" s="27">
        <f>IxI!DA36</f>
        <v>1.1501213816459499E-3</v>
      </c>
      <c r="DA35" s="27">
        <f>IxI!DB36</f>
        <v>0.22803579989422099</v>
      </c>
      <c r="DB35" s="27">
        <f>IxI!DC36</f>
        <v>0</v>
      </c>
      <c r="DC35" s="27">
        <f>SUM(IxI!DE36:DF36)</f>
        <v>30.169614179756788</v>
      </c>
      <c r="DD35" s="27">
        <v>0</v>
      </c>
      <c r="DE35" s="27">
        <f>SUM(IxI!DH36:DI36)</f>
        <v>0</v>
      </c>
      <c r="DF35" s="27">
        <f>IxI!DK36</f>
        <v>3.7892584131352901E-2</v>
      </c>
      <c r="DG35" s="27">
        <f>SUM(IxI!DL36:DM36)</f>
        <v>-0.60745874132201816</v>
      </c>
      <c r="DH35" s="27">
        <f>IxI!DG36</f>
        <v>0.46505207548248201</v>
      </c>
      <c r="DI35" s="27">
        <f>IxI!DO36</f>
        <v>7.6178596840573203</v>
      </c>
      <c r="DJ35" s="27">
        <f>IxI!DP36</f>
        <v>22.242252732597201</v>
      </c>
      <c r="DK35" s="27">
        <v>0</v>
      </c>
      <c r="DL35" s="27">
        <v>0</v>
      </c>
      <c r="DM35" s="27">
        <v>0</v>
      </c>
      <c r="DN35" s="133">
        <f t="shared" si="0"/>
        <v>68.358242113569077</v>
      </c>
      <c r="DO35" s="22"/>
      <c r="DP35" s="126"/>
      <c r="DQ35" s="410">
        <f>Data!R59</f>
        <v>791.73869931950412</v>
      </c>
      <c r="DR35" s="142">
        <f>Data!S59</f>
        <v>3.5505071620412014E-4</v>
      </c>
      <c r="DS35" s="21"/>
      <c r="DT35" s="137">
        <v>2.681937075</v>
      </c>
      <c r="DU35" s="142">
        <f t="shared" si="1"/>
        <v>6.9767008962473258E-5</v>
      </c>
      <c r="DV35" s="21"/>
    </row>
    <row r="36" spans="1:126">
      <c r="A36" s="24" t="str">
        <f>IxI!B37</f>
        <v>30</v>
      </c>
      <c r="B36" s="23" t="str">
        <f>IxI!C37</f>
        <v>Other chemicals</v>
      </c>
      <c r="C36" s="21">
        <f>IxI!D37</f>
        <v>1.00353690537204</v>
      </c>
      <c r="D36" s="21">
        <f>IxI!E37</f>
        <v>0.53511261147803602</v>
      </c>
      <c r="E36" s="21">
        <f>IxI!F37</f>
        <v>0.19520971787881899</v>
      </c>
      <c r="F36" s="21">
        <f>IxI!G37</f>
        <v>2.3372229211548099E-3</v>
      </c>
      <c r="G36" s="21">
        <f>IxI!H37</f>
        <v>4.7225697717835696E-3</v>
      </c>
      <c r="H36" s="21">
        <f>IxI!I37</f>
        <v>1.1094921326023801</v>
      </c>
      <c r="I36" s="21">
        <f>IxI!J37</f>
        <v>0</v>
      </c>
      <c r="J36" s="21">
        <f>IxI!K37</f>
        <v>1.5955222580713899</v>
      </c>
      <c r="K36" s="21">
        <f>IxI!L37</f>
        <v>0.52801839675195195</v>
      </c>
      <c r="L36" s="21">
        <f>IxI!M37</f>
        <v>0.63907888302846305</v>
      </c>
      <c r="M36" s="21">
        <f>IxI!N37</f>
        <v>0.61375100476129396</v>
      </c>
      <c r="N36" s="21">
        <f>IxI!O37</f>
        <v>0.14480223663497599</v>
      </c>
      <c r="O36" s="21">
        <f>IxI!P37</f>
        <v>6.7478576723849701E-2</v>
      </c>
      <c r="P36" s="21">
        <f>IxI!Q37</f>
        <v>2.4589925687182799E-2</v>
      </c>
      <c r="Q36" s="21">
        <f>IxI!R37</f>
        <v>0.72789982658972496</v>
      </c>
      <c r="R36" s="21">
        <f>IxI!S37</f>
        <v>0.30482435575720401</v>
      </c>
      <c r="S36" s="21">
        <f>IxI!T37</f>
        <v>0.106060674235431</v>
      </c>
      <c r="T36" s="21">
        <f>IxI!U37</f>
        <v>6.42769493775526E-3</v>
      </c>
      <c r="U36" s="21">
        <f>IxI!V37</f>
        <v>0</v>
      </c>
      <c r="V36" s="21">
        <f>IxI!W37</f>
        <v>0</v>
      </c>
      <c r="W36" s="21">
        <f>IxI!X37</f>
        <v>3.2379939595353402E-2</v>
      </c>
      <c r="X36" s="21">
        <f>IxI!Y37</f>
        <v>2.40233154069362E-2</v>
      </c>
      <c r="Y36" s="21">
        <f>IxI!Z37</f>
        <v>1.24568749048697E-2</v>
      </c>
      <c r="Z36" s="21">
        <f>IxI!AA37</f>
        <v>1.1056570375792001</v>
      </c>
      <c r="AA36" s="21">
        <f>IxI!AB37</f>
        <v>0.987111022955104</v>
      </c>
      <c r="AB36" s="21">
        <f>IxI!AC37</f>
        <v>4.5770539625065902</v>
      </c>
      <c r="AC36" s="21">
        <f>IxI!AD37</f>
        <v>5.14181656136466</v>
      </c>
      <c r="AD36" s="21">
        <f>IxI!AE37</f>
        <v>0.19222726823904099</v>
      </c>
      <c r="AE36" s="21">
        <f>IxI!AF37</f>
        <v>0.39898579585858501</v>
      </c>
      <c r="AF36" s="21">
        <f>IxI!AG37</f>
        <v>11.690359290909999</v>
      </c>
      <c r="AG36" s="21">
        <f>IxI!AH37</f>
        <v>0.15342709185015899</v>
      </c>
      <c r="AH36" s="21">
        <f>IxI!AI37</f>
        <v>8.6998126195530101E-2</v>
      </c>
      <c r="AI36" s="21">
        <f>IxI!AJ37</f>
        <v>1.3463140141479999</v>
      </c>
      <c r="AJ36" s="21">
        <f>IxI!AK37</f>
        <v>0.76410806671613996</v>
      </c>
      <c r="AK36" s="21">
        <f>IxI!AL37</f>
        <v>8.3698925331506704E-2</v>
      </c>
      <c r="AL36" s="21">
        <f>IxI!AM37</f>
        <v>2.6119128515495998E-2</v>
      </c>
      <c r="AM36" s="21">
        <f>IxI!AN37</f>
        <v>1.72680954571639E-3</v>
      </c>
      <c r="AN36" s="21">
        <f>IxI!AO37</f>
        <v>1.53033283930862</v>
      </c>
      <c r="AO36" s="21">
        <f>IxI!AP37</f>
        <v>5.72252670266026</v>
      </c>
      <c r="AP36" s="21">
        <f>IxI!AQ37</f>
        <v>4.1228781511686997E-2</v>
      </c>
      <c r="AQ36" s="21">
        <f>IxI!AR37</f>
        <v>0.212696423585197</v>
      </c>
      <c r="AR36" s="21">
        <f>IxI!AS37</f>
        <v>0.15244343849613301</v>
      </c>
      <c r="AS36" s="21">
        <f>IxI!AT37</f>
        <v>0.35667555855185001</v>
      </c>
      <c r="AT36" s="21">
        <f>IxI!AU37</f>
        <v>0.279623048230978</v>
      </c>
      <c r="AU36" s="21">
        <f>IxI!AV37</f>
        <v>0.51613167923846404</v>
      </c>
      <c r="AV36" s="21">
        <f>IxI!AW37</f>
        <v>3.29708752109067</v>
      </c>
      <c r="AW36" s="21">
        <f>IxI!AX37</f>
        <v>0.18573008096757199</v>
      </c>
      <c r="AX36" s="21">
        <f>IxI!AY37</f>
        <v>5.0703494998524799E-2</v>
      </c>
      <c r="AY36" s="21">
        <f>IxI!AZ37</f>
        <v>0.74528978780348798</v>
      </c>
      <c r="AZ36" s="21">
        <f>IxI!BA37</f>
        <v>0.55153175462987503</v>
      </c>
      <c r="BA36" s="21">
        <f>IxI!BB37</f>
        <v>1.1592241871624999E-2</v>
      </c>
      <c r="BB36" s="21">
        <f>IxI!BC37</f>
        <v>2.09776522374582</v>
      </c>
      <c r="BC36" s="21">
        <f>IxI!BD37</f>
        <v>2.4096228786415002</v>
      </c>
      <c r="BD36" s="21">
        <f>IxI!BE37</f>
        <v>4.6756969187492903</v>
      </c>
      <c r="BE36" s="21">
        <f>IxI!BF37</f>
        <v>1.2468557859926801</v>
      </c>
      <c r="BF36" s="21">
        <f>IxI!BG37</f>
        <v>1.9954932735073301</v>
      </c>
      <c r="BG36" s="21">
        <f>IxI!BH37</f>
        <v>4.4321920047437802</v>
      </c>
      <c r="BH36" s="21">
        <f>IxI!BI37</f>
        <v>0.11986737959079601</v>
      </c>
      <c r="BI36" s="21">
        <f>IxI!BJ37</f>
        <v>0.51618427322117</v>
      </c>
      <c r="BJ36" s="21">
        <f>IxI!BK37</f>
        <v>2.33159877381252E-2</v>
      </c>
      <c r="BK36" s="21">
        <f>IxI!BL37</f>
        <v>4.8977857230011898E-2</v>
      </c>
      <c r="BL36" s="21">
        <f>IxI!BM37</f>
        <v>0.37208814328019302</v>
      </c>
      <c r="BM36" s="21">
        <f>IxI!BN37</f>
        <v>5.6499889600569397E-2</v>
      </c>
      <c r="BN36" s="21">
        <f>IxI!BO37</f>
        <v>5.93864289172907E-2</v>
      </c>
      <c r="BO36" s="21">
        <f>IxI!BP37</f>
        <v>0.199306984000159</v>
      </c>
      <c r="BP36" s="21">
        <f>IxI!BQ37</f>
        <v>0.24129946121083401</v>
      </c>
      <c r="BQ36" s="21">
        <f>IxI!BR37</f>
        <v>0.21055193728502999</v>
      </c>
      <c r="BR36" s="21">
        <f>IxI!BS37</f>
        <v>7.7495363586584307E-2</v>
      </c>
      <c r="BS36" s="21">
        <f>IxI!BT37</f>
        <v>0.103583151273206</v>
      </c>
      <c r="BT36" s="21">
        <f>IxI!BU37</f>
        <v>0.110674015744786</v>
      </c>
      <c r="BU36" s="21">
        <f>IxI!BV37</f>
        <v>8.1674023419387298E-3</v>
      </c>
      <c r="BV36" s="21">
        <f>IxI!BW37</f>
        <v>0.32115936893362101</v>
      </c>
      <c r="BW36" s="21">
        <f>IxI!BX37</f>
        <v>0.35893770928372398</v>
      </c>
      <c r="BX36" s="21">
        <f>IxI!BY37</f>
        <v>6.6444629110579301E-2</v>
      </c>
      <c r="BY36" s="21">
        <f>IxI!BZ37</f>
        <v>4.9678735742973497E-2</v>
      </c>
      <c r="BZ36" s="21">
        <f>IxI!CA37</f>
        <v>0</v>
      </c>
      <c r="CA36" s="21">
        <f>IxI!CB37</f>
        <v>1.7566210929117101E-2</v>
      </c>
      <c r="CB36" s="21">
        <f>IxI!CC37</f>
        <v>3.4112495416661198E-2</v>
      </c>
      <c r="CC36" s="21">
        <f>IxI!CD37</f>
        <v>1.8191542454165401E-2</v>
      </c>
      <c r="CD36" s="21">
        <f>IxI!CE37</f>
        <v>7.6403001549031804E-2</v>
      </c>
      <c r="CE36" s="21">
        <f>IxI!CF37</f>
        <v>0.29317964417480002</v>
      </c>
      <c r="CF36" s="21">
        <f>IxI!CG37</f>
        <v>0.90316831631807504</v>
      </c>
      <c r="CG36" s="21">
        <f>IxI!CH37</f>
        <v>6.4962349429391997E-2</v>
      </c>
      <c r="CH36" s="21">
        <f>IxI!CI37</f>
        <v>0.168438927717041</v>
      </c>
      <c r="CI36" s="21">
        <f>IxI!CJ37</f>
        <v>0.31310674050245002</v>
      </c>
      <c r="CJ36" s="21">
        <f>IxI!CK37</f>
        <v>3.36526381563143E-2</v>
      </c>
      <c r="CK36" s="21">
        <f>IxI!CL37</f>
        <v>0.216839034577506</v>
      </c>
      <c r="CL36" s="21">
        <f>IxI!CM37</f>
        <v>0.273213249406419</v>
      </c>
      <c r="CM36" s="21">
        <f>IxI!CN37</f>
        <v>1.0747934663039501E-2</v>
      </c>
      <c r="CN36" s="21">
        <f>IxI!CO37</f>
        <v>1.67642309308656</v>
      </c>
      <c r="CO36" s="21">
        <f>IxI!CP37</f>
        <v>0.225874778282179</v>
      </c>
      <c r="CP36" s="21">
        <f>IxI!CQ37</f>
        <v>1.7873272517608301</v>
      </c>
      <c r="CQ36" s="21">
        <f>IxI!CR37</f>
        <v>2.2979482593100502</v>
      </c>
      <c r="CR36" s="21">
        <f>IxI!CS37</f>
        <v>14.737555249676101</v>
      </c>
      <c r="CS36" s="21">
        <f>IxI!CT37</f>
        <v>0.54132139081313702</v>
      </c>
      <c r="CT36" s="21">
        <f>IxI!CU37</f>
        <v>0.35783293888960499</v>
      </c>
      <c r="CU36" s="21">
        <f>IxI!CV37</f>
        <v>0.33724819439661802</v>
      </c>
      <c r="CV36" s="21">
        <f>IxI!CW37</f>
        <v>0.20440501029245101</v>
      </c>
      <c r="CW36" s="21">
        <f>IxI!CX37</f>
        <v>0.35116391540875402</v>
      </c>
      <c r="CX36" s="21">
        <f>IxI!CY37</f>
        <v>0.79280322666442204</v>
      </c>
      <c r="CY36" s="21">
        <f>IxI!CZ37</f>
        <v>0.67531096099908905</v>
      </c>
      <c r="CZ36" s="21">
        <f>IxI!DA37</f>
        <v>4.7764474982720399E-2</v>
      </c>
      <c r="DA36" s="21">
        <f>IxI!DB37</f>
        <v>3.7924015760658101</v>
      </c>
      <c r="DB36" s="21">
        <f>IxI!DC37</f>
        <v>0</v>
      </c>
      <c r="DC36" s="21">
        <f>SUM(IxI!DE37:DF37)</f>
        <v>50.038247479606078</v>
      </c>
      <c r="DD36" s="21">
        <v>0</v>
      </c>
      <c r="DE36" s="21">
        <f>SUM(IxI!DH37:DI37)</f>
        <v>0</v>
      </c>
      <c r="DF36" s="21">
        <f>IxI!DK37</f>
        <v>0.79526810151090899</v>
      </c>
      <c r="DG36" s="21">
        <f>SUM(IxI!DL37:DM37)</f>
        <v>-1.4204152798032921</v>
      </c>
      <c r="DH36" s="21">
        <f>IxI!DG37</f>
        <v>0.19129541717179399</v>
      </c>
      <c r="DI36" s="21">
        <f>IxI!DO37</f>
        <v>38.613792322088202</v>
      </c>
      <c r="DJ36" s="21">
        <f>IxI!DP37</f>
        <v>141.776526518715</v>
      </c>
      <c r="DK36" s="21">
        <v>0</v>
      </c>
      <c r="DL36" s="21">
        <v>0</v>
      </c>
      <c r="DM36" s="21">
        <v>0</v>
      </c>
      <c r="DN36" s="132">
        <f t="shared" si="0"/>
        <v>327.93184334645429</v>
      </c>
      <c r="DO36" s="22"/>
      <c r="DP36" s="126"/>
      <c r="DQ36" s="409">
        <f>Data!R60</f>
        <v>2234.5800149003053</v>
      </c>
      <c r="DR36" s="141">
        <f>Data!S60</f>
        <v>1.0020846971199985E-3</v>
      </c>
      <c r="DS36" s="21"/>
      <c r="DT36" s="136">
        <v>44.530695209999998</v>
      </c>
      <c r="DU36" s="141">
        <f t="shared" si="1"/>
        <v>1.1584065266785704E-3</v>
      </c>
      <c r="DV36" s="21"/>
    </row>
    <row r="37" spans="1:126">
      <c r="A37" s="24" t="str">
        <f>IxI!B38</f>
        <v>31</v>
      </c>
      <c r="B37" s="23" t="str">
        <f>IxI!C38</f>
        <v>Inorganic chemicals, dyestuffs &amp; agrochemicals</v>
      </c>
      <c r="C37" s="21">
        <f>IxI!D38</f>
        <v>17.681897803964102</v>
      </c>
      <c r="D37" s="21">
        <f>IxI!E38</f>
        <v>0.35244705380826302</v>
      </c>
      <c r="E37" s="21">
        <f>IxI!F38</f>
        <v>0.12507053220224301</v>
      </c>
      <c r="F37" s="21">
        <f>IxI!G38</f>
        <v>0</v>
      </c>
      <c r="G37" s="21">
        <f>IxI!H38</f>
        <v>0.423146322464442</v>
      </c>
      <c r="H37" s="21">
        <f>IxI!I38</f>
        <v>5.7138146837873702E-2</v>
      </c>
      <c r="I37" s="21">
        <f>IxI!J38</f>
        <v>0</v>
      </c>
      <c r="J37" s="21">
        <f>IxI!K38</f>
        <v>0.188478164007569</v>
      </c>
      <c r="K37" s="21">
        <f>IxI!L38</f>
        <v>0.36966422835950702</v>
      </c>
      <c r="L37" s="21">
        <f>IxI!M38</f>
        <v>4.2315794580870703E-2</v>
      </c>
      <c r="M37" s="21">
        <f>IxI!N38</f>
        <v>0.30028809811173002</v>
      </c>
      <c r="N37" s="21">
        <f>IxI!O38</f>
        <v>6.0431196951937199E-3</v>
      </c>
      <c r="O37" s="21">
        <f>IxI!P38</f>
        <v>1.53060347576255E-2</v>
      </c>
      <c r="P37" s="21">
        <f>IxI!Q38</f>
        <v>0.110991362702496</v>
      </c>
      <c r="Q37" s="21">
        <f>IxI!R38</f>
        <v>5.1847725518727503E-2</v>
      </c>
      <c r="R37" s="21">
        <f>IxI!S38</f>
        <v>1.17351882842476E-2</v>
      </c>
      <c r="S37" s="21">
        <f>IxI!T38</f>
        <v>4.4717403269210199E-2</v>
      </c>
      <c r="T37" s="21">
        <f>IxI!U38</f>
        <v>6.1676792157921899E-2</v>
      </c>
      <c r="U37" s="21">
        <f>IxI!V38</f>
        <v>0.20810555110103901</v>
      </c>
      <c r="V37" s="21">
        <f>IxI!W38</f>
        <v>0</v>
      </c>
      <c r="W37" s="21">
        <f>IxI!X38</f>
        <v>1.2168429182320699</v>
      </c>
      <c r="X37" s="21">
        <f>IxI!Y38</f>
        <v>6.2170744838708797E-2</v>
      </c>
      <c r="Y37" s="21">
        <f>IxI!Z38</f>
        <v>0.55955714939572898</v>
      </c>
      <c r="Z37" s="21">
        <f>IxI!AA38</f>
        <v>0.52698368808023899</v>
      </c>
      <c r="AA37" s="21">
        <f>IxI!AB38</f>
        <v>1.4202896015267901</v>
      </c>
      <c r="AB37" s="21">
        <f>IxI!AC38</f>
        <v>0.34382522642941898</v>
      </c>
      <c r="AC37" s="21">
        <f>IxI!AD38</f>
        <v>41.2746350434657</v>
      </c>
      <c r="AD37" s="21">
        <f>IxI!AE38</f>
        <v>1.6803825385709099</v>
      </c>
      <c r="AE37" s="21">
        <f>IxI!AF38</f>
        <v>0.20838618911062701</v>
      </c>
      <c r="AF37" s="21">
        <f>IxI!AG38</f>
        <v>1.8383494949023</v>
      </c>
      <c r="AG37" s="21">
        <f>IxI!AH38</f>
        <v>11.1638369177982</v>
      </c>
      <c r="AH37" s="21">
        <f>IxI!AI38</f>
        <v>0.233896692324737</v>
      </c>
      <c r="AI37" s="21">
        <f>IxI!AJ38</f>
        <v>1.8033608092175</v>
      </c>
      <c r="AJ37" s="21">
        <f>IxI!AK38</f>
        <v>0</v>
      </c>
      <c r="AK37" s="21">
        <f>IxI!AL38</f>
        <v>0.19175800992384701</v>
      </c>
      <c r="AL37" s="21">
        <f>IxI!AM38</f>
        <v>0.153682183246861</v>
      </c>
      <c r="AM37" s="21">
        <f>IxI!AN38</f>
        <v>7.22288446095391E-2</v>
      </c>
      <c r="AN37" s="21">
        <f>IxI!AO38</f>
        <v>1.5107865825319</v>
      </c>
      <c r="AO37" s="21">
        <f>IxI!AP38</f>
        <v>0.67290418486009795</v>
      </c>
      <c r="AP37" s="21">
        <f>IxI!AQ38</f>
        <v>0.22399465899738599</v>
      </c>
      <c r="AQ37" s="21">
        <f>IxI!AR38</f>
        <v>5.1929061868844398E-2</v>
      </c>
      <c r="AR37" s="21">
        <f>IxI!AS38</f>
        <v>8.5033786063823405E-2</v>
      </c>
      <c r="AS37" s="21">
        <f>IxI!AT38</f>
        <v>1.06804087556407</v>
      </c>
      <c r="AT37" s="21">
        <f>IxI!AU38</f>
        <v>3.1409565121369498E-2</v>
      </c>
      <c r="AU37" s="21">
        <f>IxI!AV38</f>
        <v>2.73123866734911</v>
      </c>
      <c r="AV37" s="21">
        <f>IxI!AW38</f>
        <v>0.27677605423042601</v>
      </c>
      <c r="AW37" s="21">
        <f>IxI!AX38</f>
        <v>0.105192196923218</v>
      </c>
      <c r="AX37" s="21">
        <f>IxI!AY38</f>
        <v>4.7389932576076897E-2</v>
      </c>
      <c r="AY37" s="21">
        <f>IxI!AZ38</f>
        <v>0.97542053872538703</v>
      </c>
      <c r="AZ37" s="21">
        <f>IxI!BA38</f>
        <v>0.19192727757365199</v>
      </c>
      <c r="BA37" s="21">
        <f>IxI!BB38</f>
        <v>5.5610585171901605E-4</v>
      </c>
      <c r="BB37" s="21">
        <f>IxI!BC38</f>
        <v>0.52439580869174496</v>
      </c>
      <c r="BC37" s="21">
        <f>IxI!BD38</f>
        <v>0.54772041384191605</v>
      </c>
      <c r="BD37" s="21">
        <f>IxI!BE38</f>
        <v>0.75437343369897902</v>
      </c>
      <c r="BE37" s="21">
        <f>IxI!BF38</f>
        <v>0.13026972675586099</v>
      </c>
      <c r="BF37" s="21">
        <f>IxI!BG38</f>
        <v>0.85887007017463701</v>
      </c>
      <c r="BG37" s="21">
        <f>IxI!BH38</f>
        <v>1.1681824750282299</v>
      </c>
      <c r="BH37" s="21">
        <f>IxI!BI38</f>
        <v>4.4619035339541702E-2</v>
      </c>
      <c r="BI37" s="21">
        <f>IxI!BJ38</f>
        <v>0</v>
      </c>
      <c r="BJ37" s="21">
        <f>IxI!BK38</f>
        <v>0</v>
      </c>
      <c r="BK37" s="21">
        <f>IxI!BL38</f>
        <v>0</v>
      </c>
      <c r="BL37" s="21">
        <f>IxI!BM38</f>
        <v>0.251295724174667</v>
      </c>
      <c r="BM37" s="21">
        <f>IxI!BN38</f>
        <v>4.7995051556621602E-3</v>
      </c>
      <c r="BN37" s="21">
        <f>IxI!BO38</f>
        <v>0</v>
      </c>
      <c r="BO37" s="21">
        <f>IxI!BP38</f>
        <v>3.2015076809863902E-2</v>
      </c>
      <c r="BP37" s="21">
        <f>IxI!BQ38</f>
        <v>0.113633579752922</v>
      </c>
      <c r="BQ37" s="21">
        <f>IxI!BR38</f>
        <v>3.0810079175281498E-2</v>
      </c>
      <c r="BR37" s="21">
        <f>IxI!BS38</f>
        <v>7.3297800972170604E-2</v>
      </c>
      <c r="BS37" s="21">
        <f>IxI!BT38</f>
        <v>2.1757296963303901E-2</v>
      </c>
      <c r="BT37" s="21">
        <f>IxI!BU38</f>
        <v>3.2199218317763498E-2</v>
      </c>
      <c r="BU37" s="21">
        <f>IxI!BV38</f>
        <v>1.62946477817339E-3</v>
      </c>
      <c r="BV37" s="21">
        <f>IxI!BW38</f>
        <v>0.13304187477430299</v>
      </c>
      <c r="BW37" s="21">
        <f>IxI!BX38</f>
        <v>0.57850953330329502</v>
      </c>
      <c r="BX37" s="21">
        <f>IxI!BY38</f>
        <v>9.9286804153424797E-3</v>
      </c>
      <c r="BY37" s="21">
        <f>IxI!BZ38</f>
        <v>1.6116025503511901E-2</v>
      </c>
      <c r="BZ37" s="21">
        <f>IxI!CA38</f>
        <v>0</v>
      </c>
      <c r="CA37" s="21">
        <f>IxI!CB38</f>
        <v>3.3263322623542E-3</v>
      </c>
      <c r="CB37" s="21">
        <f>IxI!CC38</f>
        <v>7.2179128446766402E-3</v>
      </c>
      <c r="CC37" s="21">
        <f>IxI!CD38</f>
        <v>3.9876769412848997E-3</v>
      </c>
      <c r="CD37" s="21">
        <f>IxI!CE38</f>
        <v>1.7540854472042702E-2</v>
      </c>
      <c r="CE37" s="21">
        <f>IxI!CF38</f>
        <v>9.1001323215237601E-2</v>
      </c>
      <c r="CF37" s="21">
        <f>IxI!CG38</f>
        <v>0.39633544789228398</v>
      </c>
      <c r="CG37" s="21">
        <f>IxI!CH38</f>
        <v>2.98712289025772E-2</v>
      </c>
      <c r="CH37" s="21">
        <f>IxI!CI38</f>
        <v>4.5148292079163398E-2</v>
      </c>
      <c r="CI37" s="21">
        <f>IxI!CJ38</f>
        <v>0.121083334375287</v>
      </c>
      <c r="CJ37" s="21">
        <f>IxI!CK38</f>
        <v>1.00298266504531E-2</v>
      </c>
      <c r="CK37" s="21">
        <f>IxI!CL38</f>
        <v>5.6291640032894399E-2</v>
      </c>
      <c r="CL37" s="21">
        <f>IxI!CM38</f>
        <v>0.10448827820423</v>
      </c>
      <c r="CM37" s="21">
        <f>IxI!CN38</f>
        <v>3.1117366202819902E-3</v>
      </c>
      <c r="CN37" s="21">
        <f>IxI!CO38</f>
        <v>0.86622364236863902</v>
      </c>
      <c r="CO37" s="21">
        <f>IxI!CP38</f>
        <v>9.09791354995933E-2</v>
      </c>
      <c r="CP37" s="21">
        <f>IxI!CQ38</f>
        <v>1.5359395980158601</v>
      </c>
      <c r="CQ37" s="21">
        <f>IxI!CR38</f>
        <v>0.83364203422430705</v>
      </c>
      <c r="CR37" s="21">
        <f>IxI!CS38</f>
        <v>1.17973874401616</v>
      </c>
      <c r="CS37" s="21">
        <f>IxI!CT38</f>
        <v>0.29662580964219898</v>
      </c>
      <c r="CT37" s="21">
        <f>IxI!CU38</f>
        <v>4.8358962089721402E-2</v>
      </c>
      <c r="CU37" s="21">
        <f>IxI!CV38</f>
        <v>9.6925622780101001E-2</v>
      </c>
      <c r="CV37" s="21">
        <f>IxI!CW38</f>
        <v>2.07263673252992E-2</v>
      </c>
      <c r="CW37" s="21">
        <f>IxI!CX38</f>
        <v>5.5348103166980897E-2</v>
      </c>
      <c r="CX37" s="21">
        <f>IxI!CY38</f>
        <v>0.19300598595799601</v>
      </c>
      <c r="CY37" s="21">
        <f>IxI!CZ38</f>
        <v>0.18744881816666401</v>
      </c>
      <c r="CZ37" s="21">
        <f>IxI!DA38</f>
        <v>1.0134260144865299E-2</v>
      </c>
      <c r="DA37" s="21">
        <f>IxI!DB38</f>
        <v>0.577810123834544</v>
      </c>
      <c r="DB37" s="21">
        <f>IxI!DC38</f>
        <v>0</v>
      </c>
      <c r="DC37" s="21">
        <f>SUM(IxI!DE38:DF38)</f>
        <v>7.8945799207123137</v>
      </c>
      <c r="DD37" s="21">
        <v>0</v>
      </c>
      <c r="DE37" s="21">
        <f>SUM(IxI!DH38:DI38)</f>
        <v>0</v>
      </c>
      <c r="DF37" s="21">
        <f>IxI!DK38</f>
        <v>0.211571126038958</v>
      </c>
      <c r="DG37" s="21">
        <f>SUM(IxI!DL38:DM38)</f>
        <v>1.4583052175921589</v>
      </c>
      <c r="DH37" s="21">
        <f>IxI!DG38</f>
        <v>0</v>
      </c>
      <c r="DI37" s="21">
        <f>IxI!DO38</f>
        <v>5.0253251718995804</v>
      </c>
      <c r="DJ37" s="21">
        <f>IxI!DP38</f>
        <v>83.940694663306104</v>
      </c>
      <c r="DK37" s="21">
        <v>0</v>
      </c>
      <c r="DL37" s="21">
        <v>0</v>
      </c>
      <c r="DM37" s="21">
        <v>0</v>
      </c>
      <c r="DN37" s="132">
        <f t="shared" si="0"/>
        <v>201.51393687663526</v>
      </c>
      <c r="DO37" s="22"/>
      <c r="DP37" s="126"/>
      <c r="DQ37" s="409">
        <f>Data!R61</f>
        <v>1245.1423939645547</v>
      </c>
      <c r="DR37" s="141">
        <f>Data!S61</f>
        <v>5.5837702405250769E-4</v>
      </c>
      <c r="DS37" s="21"/>
      <c r="DT37" s="136">
        <v>30.721317722999999</v>
      </c>
      <c r="DU37" s="141">
        <f t="shared" si="1"/>
        <v>7.9917402570659835E-4</v>
      </c>
      <c r="DV37" s="21"/>
    </row>
    <row r="38" spans="1:126">
      <c r="A38" s="24" t="str">
        <f>IxI!B39</f>
        <v>32</v>
      </c>
      <c r="B38" s="23" t="str">
        <f>IxI!C39</f>
        <v>Pharmaceuticals</v>
      </c>
      <c r="C38" s="21">
        <f>IxI!D39</f>
        <v>20.041988818432401</v>
      </c>
      <c r="D38" s="21">
        <f>IxI!E39</f>
        <v>6.0856893449816603E-2</v>
      </c>
      <c r="E38" s="21">
        <f>IxI!F39</f>
        <v>2.26516700603955E-2</v>
      </c>
      <c r="F38" s="21">
        <f>IxI!G39</f>
        <v>0.172736214262454</v>
      </c>
      <c r="G38" s="21">
        <f>IxI!H39</f>
        <v>1.8696821022830099</v>
      </c>
      <c r="H38" s="21">
        <f>IxI!I39</f>
        <v>0.134511963244619</v>
      </c>
      <c r="I38" s="21">
        <f>IxI!J39</f>
        <v>0</v>
      </c>
      <c r="J38" s="21">
        <f>IxI!K39</f>
        <v>0.17899312395872899</v>
      </c>
      <c r="K38" s="21">
        <f>IxI!L39</f>
        <v>0.38612161830794001</v>
      </c>
      <c r="L38" s="21">
        <f>IxI!M39</f>
        <v>8.9567419257067099E-2</v>
      </c>
      <c r="M38" s="21">
        <f>IxI!N39</f>
        <v>0.35235043703956198</v>
      </c>
      <c r="N38" s="21">
        <f>IxI!O39</f>
        <v>1.94135405155304E-2</v>
      </c>
      <c r="O38" s="21">
        <f>IxI!P39</f>
        <v>2.6204419414686101E-2</v>
      </c>
      <c r="P38" s="21">
        <f>IxI!Q39</f>
        <v>2.00451222782593E-2</v>
      </c>
      <c r="Q38" s="21">
        <f>IxI!R39</f>
        <v>8.7948628607879095E-2</v>
      </c>
      <c r="R38" s="21">
        <f>IxI!S39</f>
        <v>0.95883486748650504</v>
      </c>
      <c r="S38" s="21">
        <f>IxI!T39</f>
        <v>5.3039549193795298E-2</v>
      </c>
      <c r="T38" s="21">
        <f>IxI!U39</f>
        <v>1.2069649098803801E-3</v>
      </c>
      <c r="U38" s="21">
        <f>IxI!V39</f>
        <v>3.62677378464029E-3</v>
      </c>
      <c r="V38" s="21">
        <f>IxI!W39</f>
        <v>0</v>
      </c>
      <c r="W38" s="21">
        <f>IxI!X39</f>
        <v>1.68492202705894E-2</v>
      </c>
      <c r="X38" s="21">
        <f>IxI!Y39</f>
        <v>7.3377169918028198E-3</v>
      </c>
      <c r="Y38" s="21">
        <f>IxI!Z39</f>
        <v>1.9153794748159401E-3</v>
      </c>
      <c r="Z38" s="21">
        <f>IxI!AA39</f>
        <v>0.123328465919325</v>
      </c>
      <c r="AA38" s="21">
        <f>IxI!AB39</f>
        <v>0.111858865415647</v>
      </c>
      <c r="AB38" s="21">
        <f>IxI!AC39</f>
        <v>0.49204107466394298</v>
      </c>
      <c r="AC38" s="21">
        <f>IxI!AD39</f>
        <v>0.68416264251036496</v>
      </c>
      <c r="AD38" s="21">
        <f>IxI!AE39</f>
        <v>6.22200618891259E-3</v>
      </c>
      <c r="AE38" s="21">
        <f>IxI!AF39</f>
        <v>6.66935778543985E-2</v>
      </c>
      <c r="AF38" s="21">
        <f>IxI!AG39</f>
        <v>1.2901916938639899</v>
      </c>
      <c r="AG38" s="21">
        <f>IxI!AH39</f>
        <v>0</v>
      </c>
      <c r="AH38" s="21">
        <f>IxI!AI39</f>
        <v>7.6668589543542902</v>
      </c>
      <c r="AI38" s="21">
        <f>IxI!AJ39</f>
        <v>0.19165203225193</v>
      </c>
      <c r="AJ38" s="21">
        <f>IxI!AK39</f>
        <v>9.3288168569840096E-2</v>
      </c>
      <c r="AK38" s="21">
        <f>IxI!AL39</f>
        <v>1.5859808131750301E-2</v>
      </c>
      <c r="AL38" s="21">
        <f>IxI!AM39</f>
        <v>4.25021787203359E-3</v>
      </c>
      <c r="AM38" s="21">
        <f>IxI!AN39</f>
        <v>2.2323235712949299E-4</v>
      </c>
      <c r="AN38" s="21">
        <f>IxI!AO39</f>
        <v>0.19527459567546901</v>
      </c>
      <c r="AO38" s="21">
        <f>IxI!AP39</f>
        <v>0.65719266742081495</v>
      </c>
      <c r="AP38" s="21">
        <f>IxI!AQ39</f>
        <v>2.6907983381940899E-2</v>
      </c>
      <c r="AQ38" s="21">
        <f>IxI!AR39</f>
        <v>5.6911893711205502E-2</v>
      </c>
      <c r="AR38" s="21">
        <f>IxI!AS39</f>
        <v>1.6555183788168001E-2</v>
      </c>
      <c r="AS38" s="21">
        <f>IxI!AT39</f>
        <v>5.4053196565317103E-2</v>
      </c>
      <c r="AT38" s="21">
        <f>IxI!AU39</f>
        <v>3.9071381445224401E-2</v>
      </c>
      <c r="AU38" s="21">
        <f>IxI!AV39</f>
        <v>4.8429954232580397E-2</v>
      </c>
      <c r="AV38" s="21">
        <f>IxI!AW39</f>
        <v>0.385676740546956</v>
      </c>
      <c r="AW38" s="21">
        <f>IxI!AX39</f>
        <v>0.15013308420683599</v>
      </c>
      <c r="AX38" s="21">
        <f>IxI!AY39</f>
        <v>1.6240519480573899E-2</v>
      </c>
      <c r="AY38" s="21">
        <f>IxI!AZ39</f>
        <v>0.142941851953303</v>
      </c>
      <c r="AZ38" s="21">
        <f>IxI!BA39</f>
        <v>0.217152506998917</v>
      </c>
      <c r="BA38" s="21">
        <f>IxI!BB39</f>
        <v>1.53264715914762E-3</v>
      </c>
      <c r="BB38" s="21">
        <f>IxI!BC39</f>
        <v>0.30476688685069497</v>
      </c>
      <c r="BC38" s="21">
        <f>IxI!BD39</f>
        <v>0.31132027498730602</v>
      </c>
      <c r="BD38" s="21">
        <f>IxI!BE39</f>
        <v>0.55160927417954897</v>
      </c>
      <c r="BE38" s="21">
        <f>IxI!BF39</f>
        <v>0.276974372612806</v>
      </c>
      <c r="BF38" s="21">
        <f>IxI!BG39</f>
        <v>0.66520538671967</v>
      </c>
      <c r="BG38" s="21">
        <f>IxI!BH39</f>
        <v>1.14609147104703</v>
      </c>
      <c r="BH38" s="21">
        <f>IxI!BI39</f>
        <v>5.3475417202355498E-2</v>
      </c>
      <c r="BI38" s="21">
        <f>IxI!BJ39</f>
        <v>0.34347930216807698</v>
      </c>
      <c r="BJ38" s="21">
        <f>IxI!BK39</f>
        <v>5.4162116864144703E-2</v>
      </c>
      <c r="BK38" s="21">
        <f>IxI!BL39</f>
        <v>0.12212038665354299</v>
      </c>
      <c r="BL38" s="21">
        <f>IxI!BM39</f>
        <v>0.12177439733247</v>
      </c>
      <c r="BM38" s="21">
        <f>IxI!BN39</f>
        <v>3.5950195796759898E-2</v>
      </c>
      <c r="BN38" s="21">
        <f>IxI!BO39</f>
        <v>0.12027532936843099</v>
      </c>
      <c r="BO38" s="21">
        <f>IxI!BP39</f>
        <v>0.28862740068034398</v>
      </c>
      <c r="BP38" s="21">
        <f>IxI!BQ39</f>
        <v>1.7033302122505901E-2</v>
      </c>
      <c r="BQ38" s="21">
        <f>IxI!BR39</f>
        <v>4.3274610966810602E-2</v>
      </c>
      <c r="BR38" s="21">
        <f>IxI!BS39</f>
        <v>1.8145287512463699E-2</v>
      </c>
      <c r="BS38" s="21">
        <f>IxI!BT39</f>
        <v>6.9875571485320406E-2</v>
      </c>
      <c r="BT38" s="21">
        <f>IxI!BU39</f>
        <v>0.14293839832591501</v>
      </c>
      <c r="BU38" s="21">
        <f>IxI!BV39</f>
        <v>9.3140124152310995E-3</v>
      </c>
      <c r="BV38" s="21">
        <f>IxI!BW39</f>
        <v>0.217167120699747</v>
      </c>
      <c r="BW38" s="21">
        <f>IxI!BX39</f>
        <v>0.22435838015000201</v>
      </c>
      <c r="BX38" s="21">
        <f>IxI!BY39</f>
        <v>2.7613358140259298E-2</v>
      </c>
      <c r="BY38" s="21">
        <f>IxI!BZ39</f>
        <v>4.6706670549264001E-2</v>
      </c>
      <c r="BZ38" s="21">
        <f>IxI!CA39</f>
        <v>0</v>
      </c>
      <c r="CA38" s="21">
        <f>IxI!CB39</f>
        <v>1.31910255975546E-2</v>
      </c>
      <c r="CB38" s="21">
        <f>IxI!CC39</f>
        <v>2.6227737566018702E-2</v>
      </c>
      <c r="CC38" s="21">
        <f>IxI!CD39</f>
        <v>1.3014253139670201E-2</v>
      </c>
      <c r="CD38" s="21">
        <f>IxI!CE39</f>
        <v>0.138411237029434</v>
      </c>
      <c r="CE38" s="21">
        <f>IxI!CF39</f>
        <v>0.28313305046478399</v>
      </c>
      <c r="CF38" s="21">
        <f>IxI!CG39</f>
        <v>0.40847893785897699</v>
      </c>
      <c r="CG38" s="21">
        <f>IxI!CH39</f>
        <v>1.2962892333104501E-2</v>
      </c>
      <c r="CH38" s="21">
        <f>IxI!CI39</f>
        <v>8.2446230944349899E-2</v>
      </c>
      <c r="CI38" s="21">
        <f>IxI!CJ39</f>
        <v>0.28785055142316901</v>
      </c>
      <c r="CJ38" s="21">
        <f>IxI!CK39</f>
        <v>4.8010397116888801E-2</v>
      </c>
      <c r="CK38" s="21">
        <f>IxI!CL39</f>
        <v>5.6270579406779403E-2</v>
      </c>
      <c r="CL38" s="21">
        <f>IxI!CM39</f>
        <v>6.5537515084428899E-2</v>
      </c>
      <c r="CM38" s="21">
        <f>IxI!CN39</f>
        <v>4.2167375567962696E-3</v>
      </c>
      <c r="CN38" s="21">
        <f>IxI!CO39</f>
        <v>0.20352755130025799</v>
      </c>
      <c r="CO38" s="21">
        <f>IxI!CP39</f>
        <v>0.15314501858760399</v>
      </c>
      <c r="CP38" s="21">
        <f>IxI!CQ39</f>
        <v>3.8833068850551999</v>
      </c>
      <c r="CQ38" s="21">
        <f>IxI!CR39</f>
        <v>0.74962891174926405</v>
      </c>
      <c r="CR38" s="21">
        <f>IxI!CS39</f>
        <v>217.30778073168801</v>
      </c>
      <c r="CS38" s="21">
        <f>IxI!CT39</f>
        <v>0.37056679967363698</v>
      </c>
      <c r="CT38" s="21">
        <f>IxI!CU39</f>
        <v>7.5146132124499901E-2</v>
      </c>
      <c r="CU38" s="21">
        <f>IxI!CV39</f>
        <v>0.12709048129305001</v>
      </c>
      <c r="CV38" s="21">
        <f>IxI!CW39</f>
        <v>5.1166606298212E-2</v>
      </c>
      <c r="CW38" s="21">
        <f>IxI!CX39</f>
        <v>7.0686201709600702E-2</v>
      </c>
      <c r="CX38" s="21">
        <f>IxI!CY39</f>
        <v>0.33230750139375598</v>
      </c>
      <c r="CY38" s="21">
        <f>IxI!CZ39</f>
        <v>0.156753188709432</v>
      </c>
      <c r="CZ38" s="21">
        <f>IxI!DA39</f>
        <v>1.5037100182764201E-2</v>
      </c>
      <c r="DA38" s="21">
        <f>IxI!DB39</f>
        <v>0.54391662004948005</v>
      </c>
      <c r="DB38" s="21">
        <f>IxI!DC39</f>
        <v>0</v>
      </c>
      <c r="DC38" s="21">
        <f>SUM(IxI!DE39:DF39)</f>
        <v>13.87350843993271</v>
      </c>
      <c r="DD38" s="21">
        <v>0</v>
      </c>
      <c r="DE38" s="21">
        <f>SUM(IxI!DH39:DI39)</f>
        <v>0</v>
      </c>
      <c r="DF38" s="21">
        <f>IxI!DK39</f>
        <v>0.37688349133298998</v>
      </c>
      <c r="DG38" s="21">
        <f>SUM(IxI!DL39:DM39)</f>
        <v>-1.5535079718107987</v>
      </c>
      <c r="DH38" s="21">
        <f>IxI!DG39</f>
        <v>0.18223688684537601</v>
      </c>
      <c r="DI38" s="21">
        <f>IxI!DO39</f>
        <v>61.118057003531902</v>
      </c>
      <c r="DJ38" s="21">
        <f>IxI!DP39</f>
        <v>100.157493076203</v>
      </c>
      <c r="DK38" s="21">
        <v>0</v>
      </c>
      <c r="DL38" s="21">
        <v>0</v>
      </c>
      <c r="DM38" s="21">
        <v>0</v>
      </c>
      <c r="DN38" s="132">
        <f t="shared" si="0"/>
        <v>442.10732811594698</v>
      </c>
      <c r="DO38" s="22"/>
      <c r="DP38" s="126"/>
      <c r="DQ38" s="409">
        <f>Data!R62</f>
        <v>2329.8744673295823</v>
      </c>
      <c r="DR38" s="141">
        <f>Data!S62</f>
        <v>1.0448189522655089E-3</v>
      </c>
      <c r="DS38" s="21"/>
      <c r="DT38" s="136">
        <v>68.269922089999994</v>
      </c>
      <c r="DU38" s="141">
        <f t="shared" si="1"/>
        <v>1.7759507897180549E-3</v>
      </c>
      <c r="DV38" s="21"/>
    </row>
    <row r="39" spans="1:126">
      <c r="A39" s="30" t="str">
        <f>IxI!B40</f>
        <v>33</v>
      </c>
      <c r="B39" s="29" t="str">
        <f>IxI!C40</f>
        <v>Rubber &amp; Plastic</v>
      </c>
      <c r="C39" s="27">
        <f>IxI!D40</f>
        <v>11.175428689796</v>
      </c>
      <c r="D39" s="27">
        <f>IxI!E40</f>
        <v>0</v>
      </c>
      <c r="E39" s="27">
        <f>IxI!F40</f>
        <v>7.0205263105187696E-2</v>
      </c>
      <c r="F39" s="27">
        <f>IxI!G40</f>
        <v>0.85318635717184099</v>
      </c>
      <c r="G39" s="27">
        <f>IxI!H40</f>
        <v>1.93433688872868</v>
      </c>
      <c r="H39" s="27">
        <f>IxI!I40</f>
        <v>0.66507297316764402</v>
      </c>
      <c r="I39" s="27">
        <f>IxI!J40</f>
        <v>0</v>
      </c>
      <c r="J39" s="27">
        <f>IxI!K40</f>
        <v>0.53782329061951595</v>
      </c>
      <c r="K39" s="27">
        <f>IxI!L40</f>
        <v>0</v>
      </c>
      <c r="L39" s="27">
        <f>IxI!M40</f>
        <v>16.0963840112322</v>
      </c>
      <c r="M39" s="27">
        <f>IxI!N40</f>
        <v>22.223655026956902</v>
      </c>
      <c r="N39" s="27">
        <f>IxI!O40</f>
        <v>11.400396508002601</v>
      </c>
      <c r="O39" s="27">
        <f>IxI!P40</f>
        <v>0.13278296353175301</v>
      </c>
      <c r="P39" s="27">
        <f>IxI!Q40</f>
        <v>15.6143161412389</v>
      </c>
      <c r="Q39" s="27">
        <f>IxI!R40</f>
        <v>3.87305695704914</v>
      </c>
      <c r="R39" s="27">
        <f>IxI!S40</f>
        <v>0.57064198724942605</v>
      </c>
      <c r="S39" s="27">
        <f>IxI!T40</f>
        <v>5.7478902125411402</v>
      </c>
      <c r="T39" s="27">
        <f>IxI!U40</f>
        <v>0</v>
      </c>
      <c r="U39" s="27">
        <f>IxI!V40</f>
        <v>13.5336232691651</v>
      </c>
      <c r="V39" s="27">
        <f>IxI!W40</f>
        <v>0</v>
      </c>
      <c r="W39" s="27">
        <f>IxI!X40</f>
        <v>0</v>
      </c>
      <c r="X39" s="27">
        <f>IxI!Y40</f>
        <v>0</v>
      </c>
      <c r="Y39" s="27">
        <f>IxI!Z40</f>
        <v>0</v>
      </c>
      <c r="Z39" s="27">
        <f>IxI!AA40</f>
        <v>5.5050819226288299</v>
      </c>
      <c r="AA39" s="27">
        <f>IxI!AB40</f>
        <v>5.5522332450863496</v>
      </c>
      <c r="AB39" s="27">
        <f>IxI!AC40</f>
        <v>1.58208601019395</v>
      </c>
      <c r="AC39" s="27">
        <f>IxI!AD40</f>
        <v>1.7678232942627301</v>
      </c>
      <c r="AD39" s="27">
        <f>IxI!AE40</f>
        <v>1.5447262515553</v>
      </c>
      <c r="AE39" s="27">
        <f>IxI!AF40</f>
        <v>3.2267720313158201</v>
      </c>
      <c r="AF39" s="27">
        <f>IxI!AG40</f>
        <v>5.3473108101528402</v>
      </c>
      <c r="AG39" s="27">
        <f>IxI!AH40</f>
        <v>5.1442129212109798E-2</v>
      </c>
      <c r="AH39" s="27">
        <f>IxI!AI40</f>
        <v>3.5708124103651802</v>
      </c>
      <c r="AI39" s="27">
        <f>IxI!AJ40</f>
        <v>61.910305572169001</v>
      </c>
      <c r="AJ39" s="27">
        <f>IxI!AK40</f>
        <v>1.3947108727428701</v>
      </c>
      <c r="AK39" s="27">
        <f>IxI!AL40</f>
        <v>1.86191084675454</v>
      </c>
      <c r="AL39" s="27">
        <f>IxI!AM40</f>
        <v>6.6073848086466895E-4</v>
      </c>
      <c r="AM39" s="27">
        <f>IxI!AN40</f>
        <v>0</v>
      </c>
      <c r="AN39" s="27">
        <f>IxI!AO40</f>
        <v>7.7370886189484098</v>
      </c>
      <c r="AO39" s="27">
        <f>IxI!AP40</f>
        <v>8.5357780563524699</v>
      </c>
      <c r="AP39" s="27">
        <f>IxI!AQ40</f>
        <v>4.2588658865497901</v>
      </c>
      <c r="AQ39" s="27">
        <f>IxI!AR40</f>
        <v>17.869911172849999</v>
      </c>
      <c r="AR39" s="27">
        <f>IxI!AS40</f>
        <v>11.7597369068418</v>
      </c>
      <c r="AS39" s="27">
        <f>IxI!AT40</f>
        <v>29.4800406956515</v>
      </c>
      <c r="AT39" s="27">
        <f>IxI!AU40</f>
        <v>4.2419104384204198</v>
      </c>
      <c r="AU39" s="27">
        <f>IxI!AV40</f>
        <v>7.1927223095130799</v>
      </c>
      <c r="AV39" s="27">
        <f>IxI!AW40</f>
        <v>14.8721835088623</v>
      </c>
      <c r="AW39" s="27">
        <f>IxI!AX40</f>
        <v>0.66417321631190895</v>
      </c>
      <c r="AX39" s="27">
        <f>IxI!AY40</f>
        <v>8.1700951887462604E-3</v>
      </c>
      <c r="AY39" s="27">
        <f>IxI!AZ40</f>
        <v>0.79608668238334102</v>
      </c>
      <c r="AZ39" s="27">
        <f>IxI!BA40</f>
        <v>0.23014501850876601</v>
      </c>
      <c r="BA39" s="27">
        <f>IxI!BB40</f>
        <v>7.7986434536810997E-3</v>
      </c>
      <c r="BB39" s="27">
        <f>IxI!BC40</f>
        <v>64.006698401716704</v>
      </c>
      <c r="BC39" s="27">
        <f>IxI!BD40</f>
        <v>33.075840091318298</v>
      </c>
      <c r="BD39" s="27">
        <f>IxI!BE40</f>
        <v>67.330243669783201</v>
      </c>
      <c r="BE39" s="27">
        <f>IxI!BF40</f>
        <v>24.2673501254108</v>
      </c>
      <c r="BF39" s="27">
        <f>IxI!BG40</f>
        <v>25.4352007345163</v>
      </c>
      <c r="BG39" s="27">
        <f>IxI!BH40</f>
        <v>11.833322870280799</v>
      </c>
      <c r="BH39" s="27">
        <f>IxI!BI40</f>
        <v>1.0762667736941101</v>
      </c>
      <c r="BI39" s="27">
        <f>IxI!BJ40</f>
        <v>22.203726115019599</v>
      </c>
      <c r="BJ39" s="27">
        <f>IxI!BK40</f>
        <v>0.596391831652891</v>
      </c>
      <c r="BK39" s="27">
        <f>IxI!BL40</f>
        <v>0.24644714635921899</v>
      </c>
      <c r="BL39" s="27">
        <f>IxI!BM40</f>
        <v>4.2644744444029996</v>
      </c>
      <c r="BM39" s="27">
        <f>IxI!BN40</f>
        <v>1.1636425286696701</v>
      </c>
      <c r="BN39" s="27">
        <f>IxI!BO40</f>
        <v>0.122787683970874</v>
      </c>
      <c r="BO39" s="27">
        <f>IxI!BP40</f>
        <v>0.67313332114287805</v>
      </c>
      <c r="BP39" s="27">
        <f>IxI!BQ40</f>
        <v>0.31913059584646802</v>
      </c>
      <c r="BQ39" s="27">
        <f>IxI!BR40</f>
        <v>6.5191146753815904E-2</v>
      </c>
      <c r="BR39" s="27">
        <f>IxI!BS40</f>
        <v>5.22911360810243E-2</v>
      </c>
      <c r="BS39" s="27">
        <f>IxI!BT40</f>
        <v>28.3834658596219</v>
      </c>
      <c r="BT39" s="27">
        <f>IxI!BU40</f>
        <v>1.70953509801625</v>
      </c>
      <c r="BU39" s="27">
        <f>IxI!BV40</f>
        <v>6.2651377554552398E-2</v>
      </c>
      <c r="BV39" s="27">
        <f>IxI!BW40</f>
        <v>4.6743091938425003</v>
      </c>
      <c r="BW39" s="27">
        <f>IxI!BX40</f>
        <v>2.3315583741510499</v>
      </c>
      <c r="BX39" s="27">
        <f>IxI!BY40</f>
        <v>0.80019940328540695</v>
      </c>
      <c r="BY39" s="27">
        <f>IxI!BZ40</f>
        <v>0.94391227281430401</v>
      </c>
      <c r="BZ39" s="27">
        <f>IxI!CA40</f>
        <v>0</v>
      </c>
      <c r="CA39" s="27">
        <f>IxI!CB40</f>
        <v>7.0032059755610401E-2</v>
      </c>
      <c r="CB39" s="27">
        <f>IxI!CC40</f>
        <v>0.58918565383186094</v>
      </c>
      <c r="CC39" s="27">
        <f>IxI!CD40</f>
        <v>5.9302918931394503E-3</v>
      </c>
      <c r="CD39" s="27">
        <f>IxI!CE40</f>
        <v>0.39935557466968302</v>
      </c>
      <c r="CE39" s="27">
        <f>IxI!CF40</f>
        <v>1.04175544303446</v>
      </c>
      <c r="CF39" s="27">
        <f>IxI!CG40</f>
        <v>0.81588116078184003</v>
      </c>
      <c r="CG39" s="27">
        <f>IxI!CH40</f>
        <v>0.102458954485547</v>
      </c>
      <c r="CH39" s="27">
        <f>IxI!CI40</f>
        <v>0.13300816806537</v>
      </c>
      <c r="CI39" s="27">
        <f>IxI!CJ40</f>
        <v>0.21344533004951299</v>
      </c>
      <c r="CJ39" s="27">
        <f>IxI!CK40</f>
        <v>0.38613100130841699</v>
      </c>
      <c r="CK39" s="27">
        <f>IxI!CL40</f>
        <v>0.27645896689982102</v>
      </c>
      <c r="CL39" s="27">
        <f>IxI!CM40</f>
        <v>1.4827167992750101</v>
      </c>
      <c r="CM39" s="27">
        <f>IxI!CN40</f>
        <v>1.7349948646987998E-2</v>
      </c>
      <c r="CN39" s="27">
        <f>IxI!CO40</f>
        <v>2.9336898324489602</v>
      </c>
      <c r="CO39" s="27">
        <f>IxI!CP40</f>
        <v>0.52545341219158703</v>
      </c>
      <c r="CP39" s="27">
        <f>IxI!CQ40</f>
        <v>6.4304669330944701</v>
      </c>
      <c r="CQ39" s="27">
        <f>IxI!CR40</f>
        <v>5.06528982846089</v>
      </c>
      <c r="CR39" s="27">
        <f>IxI!CS40</f>
        <v>17.5709600701223</v>
      </c>
      <c r="CS39" s="27">
        <f>IxI!CT40</f>
        <v>0.49653669549061102</v>
      </c>
      <c r="CT39" s="27">
        <f>IxI!CU40</f>
        <v>0.46938451498172401</v>
      </c>
      <c r="CU39" s="27">
        <f>IxI!CV40</f>
        <v>0.143076986257725</v>
      </c>
      <c r="CV39" s="27">
        <f>IxI!CW40</f>
        <v>0.145045091730481</v>
      </c>
      <c r="CW39" s="27">
        <f>IxI!CX40</f>
        <v>9.9782923036778298E-2</v>
      </c>
      <c r="CX39" s="27">
        <f>IxI!CY40</f>
        <v>0.67035800405168899</v>
      </c>
      <c r="CY39" s="27">
        <f>IxI!CZ40</f>
        <v>1.01841081850361</v>
      </c>
      <c r="CZ39" s="27">
        <f>IxI!DA40</f>
        <v>0.70214412021071204</v>
      </c>
      <c r="DA39" s="27">
        <f>IxI!DB40</f>
        <v>0.63690112981964797</v>
      </c>
      <c r="DB39" s="27">
        <f>IxI!DC40</f>
        <v>0</v>
      </c>
      <c r="DC39" s="27">
        <f>SUM(IxI!DE40:DF40)</f>
        <v>75.478310664720908</v>
      </c>
      <c r="DD39" s="27">
        <v>0</v>
      </c>
      <c r="DE39" s="27">
        <f>SUM(IxI!DH40:DI40)</f>
        <v>0</v>
      </c>
      <c r="DF39" s="27">
        <f>IxI!DK40</f>
        <v>12.961099764542499</v>
      </c>
      <c r="DG39" s="27">
        <f>SUM(IxI!DL40:DM40)</f>
        <v>-8.1640920965157839</v>
      </c>
      <c r="DH39" s="27">
        <f>IxI!DG40</f>
        <v>0</v>
      </c>
      <c r="DI39" s="27">
        <f>IxI!DO40</f>
        <v>143.46964627843099</v>
      </c>
      <c r="DJ39" s="27">
        <f>IxI!DP40</f>
        <v>169.90393249755701</v>
      </c>
      <c r="DK39" s="27">
        <v>0</v>
      </c>
      <c r="DL39" s="27">
        <v>0</v>
      </c>
      <c r="DM39" s="27">
        <v>0</v>
      </c>
      <c r="DN39" s="133">
        <f t="shared" si="0"/>
        <v>1037.1271649420521</v>
      </c>
      <c r="DO39" s="22"/>
      <c r="DP39" s="126"/>
      <c r="DQ39" s="410">
        <f>Data!R63</f>
        <v>8242.122550177668</v>
      </c>
      <c r="DR39" s="142">
        <f>Data!S63</f>
        <v>3.6961329754348418E-3</v>
      </c>
      <c r="DS39" s="21"/>
      <c r="DT39" s="137">
        <v>54.709808070000001</v>
      </c>
      <c r="DU39" s="142">
        <f t="shared" si="1"/>
        <v>1.4232025447334113E-3</v>
      </c>
      <c r="DV39" s="21"/>
    </row>
    <row r="40" spans="1:126">
      <c r="A40" s="24" t="str">
        <f>IxI!B41</f>
        <v>34</v>
      </c>
      <c r="B40" s="23" t="str">
        <f>IxI!C41</f>
        <v>Cement lime &amp; plaster</v>
      </c>
      <c r="C40" s="21">
        <f>IxI!D41</f>
        <v>4.5648509684973604</v>
      </c>
      <c r="D40" s="21">
        <f>IxI!E41</f>
        <v>9.1666526535463897E-4</v>
      </c>
      <c r="E40" s="21">
        <f>IxI!F41</f>
        <v>0</v>
      </c>
      <c r="F40" s="21">
        <f>IxI!G41</f>
        <v>1.0257574838787101E-3</v>
      </c>
      <c r="G40" s="21">
        <f>IxI!H41</f>
        <v>6.2655843367131505E-4</v>
      </c>
      <c r="H40" s="21">
        <f>IxI!I41</f>
        <v>0.69661051051840495</v>
      </c>
      <c r="I40" s="21">
        <f>IxI!J41</f>
        <v>0</v>
      </c>
      <c r="J40" s="21">
        <f>IxI!K41</f>
        <v>11.550903704373299</v>
      </c>
      <c r="K40" s="21">
        <f>IxI!L41</f>
        <v>0</v>
      </c>
      <c r="L40" s="21">
        <f>IxI!M41</f>
        <v>0</v>
      </c>
      <c r="M40" s="21">
        <f>IxI!N41</f>
        <v>0</v>
      </c>
      <c r="N40" s="21">
        <f>IxI!O41</f>
        <v>0</v>
      </c>
      <c r="O40" s="21">
        <f>IxI!P41</f>
        <v>9.9547690918886205E-5</v>
      </c>
      <c r="P40" s="21">
        <f>IxI!Q41</f>
        <v>0</v>
      </c>
      <c r="Q40" s="21">
        <f>IxI!R41</f>
        <v>0</v>
      </c>
      <c r="R40" s="21">
        <f>IxI!S41</f>
        <v>0</v>
      </c>
      <c r="S40" s="21">
        <f>IxI!T41</f>
        <v>0</v>
      </c>
      <c r="T40" s="21">
        <f>IxI!U41</f>
        <v>0</v>
      </c>
      <c r="U40" s="21">
        <f>IxI!V41</f>
        <v>0</v>
      </c>
      <c r="V40" s="21">
        <f>IxI!W41</f>
        <v>0</v>
      </c>
      <c r="W40" s="21">
        <f>IxI!X41</f>
        <v>0</v>
      </c>
      <c r="X40" s="21">
        <f>IxI!Y41</f>
        <v>0</v>
      </c>
      <c r="Y40" s="21">
        <f>IxI!Z41</f>
        <v>0</v>
      </c>
      <c r="Z40" s="21">
        <f>IxI!AA41</f>
        <v>0</v>
      </c>
      <c r="AA40" s="21">
        <f>IxI!AB41</f>
        <v>0</v>
      </c>
      <c r="AB40" s="21">
        <f>IxI!AC41</f>
        <v>0</v>
      </c>
      <c r="AC40" s="21">
        <f>IxI!AD41</f>
        <v>0</v>
      </c>
      <c r="AD40" s="21">
        <f>IxI!AE41</f>
        <v>0</v>
      </c>
      <c r="AE40" s="21">
        <f>IxI!AF41</f>
        <v>0</v>
      </c>
      <c r="AF40" s="21">
        <f>IxI!AG41</f>
        <v>0</v>
      </c>
      <c r="AG40" s="21">
        <f>IxI!AH41</f>
        <v>0</v>
      </c>
      <c r="AH40" s="21">
        <f>IxI!AI41</f>
        <v>0</v>
      </c>
      <c r="AI40" s="21">
        <f>IxI!AJ41</f>
        <v>0</v>
      </c>
      <c r="AJ40" s="21">
        <f>IxI!AK41</f>
        <v>23.771493967701399</v>
      </c>
      <c r="AK40" s="21">
        <f>IxI!AL41</f>
        <v>0</v>
      </c>
      <c r="AL40" s="21">
        <f>IxI!AM41</f>
        <v>0.28967707981401503</v>
      </c>
      <c r="AM40" s="21">
        <f>IxI!AN41</f>
        <v>0</v>
      </c>
      <c r="AN40" s="21">
        <f>IxI!AO41</f>
        <v>0</v>
      </c>
      <c r="AO40" s="21">
        <f>IxI!AP41</f>
        <v>0</v>
      </c>
      <c r="AP40" s="21">
        <f>IxI!AQ41</f>
        <v>0</v>
      </c>
      <c r="AQ40" s="21">
        <f>IxI!AR41</f>
        <v>0</v>
      </c>
      <c r="AR40" s="21">
        <f>IxI!AS41</f>
        <v>0</v>
      </c>
      <c r="AS40" s="21">
        <f>IxI!AT41</f>
        <v>0</v>
      </c>
      <c r="AT40" s="21">
        <f>IxI!AU41</f>
        <v>0</v>
      </c>
      <c r="AU40" s="21">
        <f>IxI!AV41</f>
        <v>0</v>
      </c>
      <c r="AV40" s="21">
        <f>IxI!AW41</f>
        <v>0</v>
      </c>
      <c r="AW40" s="21">
        <f>IxI!AX41</f>
        <v>0.48891626396875898</v>
      </c>
      <c r="AX40" s="21">
        <f>IxI!AY41</f>
        <v>0</v>
      </c>
      <c r="AY40" s="21">
        <f>IxI!AZ41</f>
        <v>0.89569359319114095</v>
      </c>
      <c r="AZ40" s="21">
        <f>IxI!BA41</f>
        <v>0.92591072159429799</v>
      </c>
      <c r="BA40" s="21">
        <f>IxI!BB41</f>
        <v>7.9614957358131993E-3</v>
      </c>
      <c r="BB40" s="21">
        <f>IxI!BC41</f>
        <v>90.548055963070794</v>
      </c>
      <c r="BC40" s="21">
        <f>IxI!BD41</f>
        <v>65.418851347081699</v>
      </c>
      <c r="BD40" s="21">
        <f>IxI!BE41</f>
        <v>96.214328547360097</v>
      </c>
      <c r="BE40" s="21">
        <f>IxI!BF41</f>
        <v>8.0086879803659798E-3</v>
      </c>
      <c r="BF40" s="21">
        <f>IxI!BG41</f>
        <v>11.468725613303301</v>
      </c>
      <c r="BG40" s="21">
        <f>IxI!BH41</f>
        <v>0.73891405081796002</v>
      </c>
      <c r="BH40" s="21">
        <f>IxI!BI41</f>
        <v>1.0111495769302901</v>
      </c>
      <c r="BI40" s="21">
        <f>IxI!BJ41</f>
        <v>0.14261738421025899</v>
      </c>
      <c r="BJ40" s="21">
        <f>IxI!BK41</f>
        <v>0</v>
      </c>
      <c r="BK40" s="21">
        <f>IxI!BL41</f>
        <v>2.4184907444726799E-2</v>
      </c>
      <c r="BL40" s="21">
        <f>IxI!BM41</f>
        <v>0.23319329947296</v>
      </c>
      <c r="BM40" s="21">
        <f>IxI!BN41</f>
        <v>3.44977771280289E-2</v>
      </c>
      <c r="BN40" s="21">
        <f>IxI!BO41</f>
        <v>4.7020146952513903E-3</v>
      </c>
      <c r="BO40" s="21">
        <f>IxI!BP41</f>
        <v>0</v>
      </c>
      <c r="BP40" s="21">
        <f>IxI!BQ41</f>
        <v>0</v>
      </c>
      <c r="BQ40" s="21">
        <f>IxI!BR41</f>
        <v>3.1654694030436199E-2</v>
      </c>
      <c r="BR40" s="21">
        <f>IxI!BS41</f>
        <v>1.52353240491283E-2</v>
      </c>
      <c r="BS40" s="21">
        <f>IxI!BT41</f>
        <v>0.104454558594863</v>
      </c>
      <c r="BT40" s="21">
        <f>IxI!BU41</f>
        <v>2.94815372257471E-2</v>
      </c>
      <c r="BU40" s="21">
        <f>IxI!BV41</f>
        <v>8.2043359669220798E-4</v>
      </c>
      <c r="BV40" s="21">
        <f>IxI!BW41</f>
        <v>2.42864832710795E-2</v>
      </c>
      <c r="BW40" s="21">
        <f>IxI!BX41</f>
        <v>4.1684294153995598E-3</v>
      </c>
      <c r="BX40" s="21">
        <f>IxI!BY41</f>
        <v>0</v>
      </c>
      <c r="BY40" s="21">
        <f>IxI!BZ41</f>
        <v>7.5903020428275098E-2</v>
      </c>
      <c r="BZ40" s="21">
        <f>IxI!CA41</f>
        <v>0</v>
      </c>
      <c r="CA40" s="21">
        <f>IxI!CB41</f>
        <v>1.64713395006836E-3</v>
      </c>
      <c r="CB40" s="21">
        <f>IxI!CC41</f>
        <v>5.8441552529624402E-3</v>
      </c>
      <c r="CC40" s="21">
        <f>IxI!CD41</f>
        <v>3.5246233822778701E-3</v>
      </c>
      <c r="CD40" s="21">
        <f>IxI!CE41</f>
        <v>2.0033757717950299E-2</v>
      </c>
      <c r="CE40" s="21">
        <f>IxI!CF41</f>
        <v>4.88937423702554E-2</v>
      </c>
      <c r="CF40" s="21">
        <f>IxI!CG41</f>
        <v>4.9198329004673498E-4</v>
      </c>
      <c r="CG40" s="21">
        <f>IxI!CH41</f>
        <v>8.6307930476610898E-3</v>
      </c>
      <c r="CH40" s="21">
        <f>IxI!CI41</f>
        <v>3.3475667042014698E-2</v>
      </c>
      <c r="CI40" s="21">
        <f>IxI!CJ41</f>
        <v>0</v>
      </c>
      <c r="CJ40" s="21">
        <f>IxI!CK41</f>
        <v>9.4781201815129605E-3</v>
      </c>
      <c r="CK40" s="21">
        <f>IxI!CL41</f>
        <v>2.5870102169205499E-2</v>
      </c>
      <c r="CL40" s="21">
        <f>IxI!CM41</f>
        <v>0</v>
      </c>
      <c r="CM40" s="21">
        <f>IxI!CN41</f>
        <v>6.6647252896180099E-3</v>
      </c>
      <c r="CN40" s="21">
        <f>IxI!CO41</f>
        <v>0.65403766125146801</v>
      </c>
      <c r="CO40" s="21">
        <f>IxI!CP41</f>
        <v>8.4547622199213093E-2</v>
      </c>
      <c r="CP40" s="21">
        <f>IxI!CQ41</f>
        <v>6.6570326878389396</v>
      </c>
      <c r="CQ40" s="21">
        <f>IxI!CR41</f>
        <v>10.6716907526986</v>
      </c>
      <c r="CR40" s="21">
        <f>IxI!CS41</f>
        <v>1.6980430589678499</v>
      </c>
      <c r="CS40" s="21">
        <f>IxI!CT41</f>
        <v>0</v>
      </c>
      <c r="CT40" s="21">
        <f>IxI!CU41</f>
        <v>0.109592450906003</v>
      </c>
      <c r="CU40" s="21">
        <f>IxI!CV41</f>
        <v>0.240218817887696</v>
      </c>
      <c r="CV40" s="21">
        <f>IxI!CW41</f>
        <v>1.1782542494816901</v>
      </c>
      <c r="CW40" s="21">
        <f>IxI!CX41</f>
        <v>3.4218285033316399E-2</v>
      </c>
      <c r="CX40" s="21">
        <f>IxI!CY41</f>
        <v>3.9655561738355698</v>
      </c>
      <c r="CY40" s="21">
        <f>IxI!CZ41</f>
        <v>0.17011073662722301</v>
      </c>
      <c r="CZ40" s="21">
        <f>IxI!DA41</f>
        <v>0</v>
      </c>
      <c r="DA40" s="21">
        <f>IxI!DB41</f>
        <v>6.7945569490550195E-2</v>
      </c>
      <c r="DB40" s="21">
        <f>IxI!DC41</f>
        <v>0</v>
      </c>
      <c r="DC40" s="21">
        <f>SUM(IxI!DE41:DF41)</f>
        <v>1.81542745091689</v>
      </c>
      <c r="DD40" s="21">
        <v>0</v>
      </c>
      <c r="DE40" s="21">
        <f>SUM(IxI!DH41:DI41)</f>
        <v>0</v>
      </c>
      <c r="DF40" s="21">
        <f>IxI!DK41</f>
        <v>0</v>
      </c>
      <c r="DG40" s="21">
        <f>SUM(IxI!DL41:DM41)</f>
        <v>-1.5666644220464754</v>
      </c>
      <c r="DH40" s="21">
        <f>IxI!DG41</f>
        <v>0</v>
      </c>
      <c r="DI40" s="21">
        <f>IxI!DO41</f>
        <v>55.005224200635197</v>
      </c>
      <c r="DJ40" s="21">
        <f>IxI!DP41</f>
        <v>9.2630356183954401</v>
      </c>
      <c r="DK40" s="21">
        <v>0</v>
      </c>
      <c r="DL40" s="21">
        <v>0</v>
      </c>
      <c r="DM40" s="21">
        <v>0</v>
      </c>
      <c r="DN40" s="132">
        <f t="shared" si="0"/>
        <v>399.54074620218864</v>
      </c>
      <c r="DO40" s="22"/>
      <c r="DP40" s="126"/>
      <c r="DQ40" s="409">
        <f>Data!R64</f>
        <v>2365.7167951131828</v>
      </c>
      <c r="DR40" s="141">
        <f>Data!S64</f>
        <v>1.0608922402845587E-3</v>
      </c>
      <c r="DS40" s="21"/>
      <c r="DT40" s="136">
        <v>22.985213999999999</v>
      </c>
      <c r="DU40" s="141">
        <f t="shared" si="1"/>
        <v>5.9792962560181078E-4</v>
      </c>
      <c r="DV40" s="21"/>
    </row>
    <row r="41" spans="1:126">
      <c r="A41" s="24" t="str">
        <f>IxI!B42</f>
        <v>35</v>
      </c>
      <c r="B41" s="23" t="str">
        <f>IxI!C42</f>
        <v>Glass, clay &amp; stone etc</v>
      </c>
      <c r="C41" s="21">
        <f>IxI!D42</f>
        <v>5.2225580909799003</v>
      </c>
      <c r="D41" s="21">
        <f>IxI!E42</f>
        <v>8.2270705491715296E-4</v>
      </c>
      <c r="E41" s="21">
        <f>IxI!F42</f>
        <v>0</v>
      </c>
      <c r="F41" s="21">
        <f>IxI!G42</f>
        <v>0</v>
      </c>
      <c r="G41" s="21">
        <f>IxI!H42</f>
        <v>0</v>
      </c>
      <c r="H41" s="21">
        <f>IxI!I42</f>
        <v>0.66319959565605902</v>
      </c>
      <c r="I41" s="21">
        <f>IxI!J42</f>
        <v>0</v>
      </c>
      <c r="J41" s="21">
        <f>IxI!K42</f>
        <v>0.90005576494988804</v>
      </c>
      <c r="K41" s="21">
        <f>IxI!L42</f>
        <v>0</v>
      </c>
      <c r="L41" s="21">
        <f>IxI!M42</f>
        <v>0</v>
      </c>
      <c r="M41" s="21">
        <f>IxI!N42</f>
        <v>5.5814616662412499E-3</v>
      </c>
      <c r="N41" s="21">
        <f>IxI!O42</f>
        <v>4.2287612725511597E-2</v>
      </c>
      <c r="O41" s="21">
        <f>IxI!P42</f>
        <v>0</v>
      </c>
      <c r="P41" s="21">
        <f>IxI!Q42</f>
        <v>0</v>
      </c>
      <c r="Q41" s="21">
        <f>IxI!R42</f>
        <v>0.14893275231516001</v>
      </c>
      <c r="R41" s="21">
        <f>IxI!S42</f>
        <v>0</v>
      </c>
      <c r="S41" s="21">
        <f>IxI!T42</f>
        <v>47.6436755522328</v>
      </c>
      <c r="T41" s="21">
        <f>IxI!U42</f>
        <v>3.1945416603195498</v>
      </c>
      <c r="U41" s="21">
        <f>IxI!V42</f>
        <v>1.54982039353429</v>
      </c>
      <c r="V41" s="21">
        <f>IxI!W42</f>
        <v>0</v>
      </c>
      <c r="W41" s="21">
        <f>IxI!X42</f>
        <v>0</v>
      </c>
      <c r="X41" s="21">
        <f>IxI!Y42</f>
        <v>7.2488829155135503E-3</v>
      </c>
      <c r="Y41" s="21">
        <f>IxI!Z42</f>
        <v>2.33434627047472E-4</v>
      </c>
      <c r="Z41" s="21">
        <f>IxI!AA42</f>
        <v>5.5270463718313003</v>
      </c>
      <c r="AA41" s="21">
        <f>IxI!AB42</f>
        <v>0</v>
      </c>
      <c r="AB41" s="21">
        <f>IxI!AC42</f>
        <v>0</v>
      </c>
      <c r="AC41" s="21">
        <f>IxI!AD42</f>
        <v>2.48140498763905</v>
      </c>
      <c r="AD41" s="21">
        <f>IxI!AE42</f>
        <v>4.35960330560934E-2</v>
      </c>
      <c r="AE41" s="21">
        <f>IxI!AF42</f>
        <v>6.3323113432534897E-2</v>
      </c>
      <c r="AF41" s="21">
        <f>IxI!AG42</f>
        <v>5.44125176443827E-2</v>
      </c>
      <c r="AG41" s="21">
        <f>IxI!AH42</f>
        <v>8.18740404272111E-4</v>
      </c>
      <c r="AH41" s="21">
        <f>IxI!AI42</f>
        <v>0.45648221266437899</v>
      </c>
      <c r="AI41" s="21">
        <f>IxI!AJ42</f>
        <v>17.233641500864199</v>
      </c>
      <c r="AJ41" s="21">
        <f>IxI!AK42</f>
        <v>0.28394127005145398</v>
      </c>
      <c r="AK41" s="21">
        <f>IxI!AL42</f>
        <v>20.093065347956902</v>
      </c>
      <c r="AL41" s="21">
        <f>IxI!AM42</f>
        <v>1.3756208317501999</v>
      </c>
      <c r="AM41" s="21">
        <f>IxI!AN42</f>
        <v>2.0945386792316299E-2</v>
      </c>
      <c r="AN41" s="21">
        <f>IxI!AO42</f>
        <v>2.5588472329771101</v>
      </c>
      <c r="AO41" s="21">
        <f>IxI!AP42</f>
        <v>0.53659559108981503</v>
      </c>
      <c r="AP41" s="21">
        <f>IxI!AQ42</f>
        <v>2.3414121797261398</v>
      </c>
      <c r="AQ41" s="21">
        <f>IxI!AR42</f>
        <v>0</v>
      </c>
      <c r="AR41" s="21">
        <f>IxI!AS42</f>
        <v>1.12388600981151</v>
      </c>
      <c r="AS41" s="21">
        <f>IxI!AT42</f>
        <v>0</v>
      </c>
      <c r="AT41" s="21">
        <f>IxI!AU42</f>
        <v>0</v>
      </c>
      <c r="AU41" s="21">
        <f>IxI!AV42</f>
        <v>3.5450377178301497E-2</v>
      </c>
      <c r="AV41" s="21">
        <f>IxI!AW42</f>
        <v>0</v>
      </c>
      <c r="AW41" s="21">
        <f>IxI!AX42</f>
        <v>0.20247573658441401</v>
      </c>
      <c r="AX41" s="21">
        <f>IxI!AY42</f>
        <v>0</v>
      </c>
      <c r="AY41" s="21">
        <f>IxI!AZ42</f>
        <v>0.13941338977066001</v>
      </c>
      <c r="AZ41" s="21">
        <f>IxI!BA42</f>
        <v>0.97594121652183496</v>
      </c>
      <c r="BA41" s="21">
        <f>IxI!BB42</f>
        <v>6.88975515082109E-3</v>
      </c>
      <c r="BB41" s="21">
        <f>IxI!BC42</f>
        <v>42.570116366003198</v>
      </c>
      <c r="BC41" s="21">
        <f>IxI!BD42</f>
        <v>25.665305485854802</v>
      </c>
      <c r="BD41" s="21">
        <f>IxI!BE42</f>
        <v>21.887196211232201</v>
      </c>
      <c r="BE41" s="21">
        <f>IxI!BF42</f>
        <v>4.3914659003118297</v>
      </c>
      <c r="BF41" s="21">
        <f>IxI!BG42</f>
        <v>6.4158376640231696</v>
      </c>
      <c r="BG41" s="21">
        <f>IxI!BH42</f>
        <v>2.7297344599412199</v>
      </c>
      <c r="BH41" s="21">
        <f>IxI!BI42</f>
        <v>0.817534415402842</v>
      </c>
      <c r="BI41" s="21">
        <f>IxI!BJ42</f>
        <v>0.61806533302973599</v>
      </c>
      <c r="BJ41" s="21">
        <f>IxI!BK42</f>
        <v>2.0942012001040001E-2</v>
      </c>
      <c r="BK41" s="21">
        <f>IxI!BL42</f>
        <v>0.33221320645345798</v>
      </c>
      <c r="BL41" s="21">
        <f>IxI!BM42</f>
        <v>0.56623109986047104</v>
      </c>
      <c r="BM41" s="21">
        <f>IxI!BN42</f>
        <v>2.9130345775786801E-2</v>
      </c>
      <c r="BN41" s="21">
        <f>IxI!BO42</f>
        <v>0.24205667310614001</v>
      </c>
      <c r="BO41" s="21">
        <f>IxI!BP42</f>
        <v>0.80608157674731895</v>
      </c>
      <c r="BP41" s="21">
        <f>IxI!BQ42</f>
        <v>3.0979873038771101E-3</v>
      </c>
      <c r="BQ41" s="21">
        <f>IxI!BR42</f>
        <v>2.7048834369418798E-2</v>
      </c>
      <c r="BR41" s="21">
        <f>IxI!BS42</f>
        <v>6.4530518186577896E-3</v>
      </c>
      <c r="BS41" s="21">
        <f>IxI!BT42</f>
        <v>8.8757533918834494E-2</v>
      </c>
      <c r="BT41" s="21">
        <f>IxI!BU42</f>
        <v>3.3479438855517497E-2</v>
      </c>
      <c r="BU41" s="21">
        <f>IxI!BV42</f>
        <v>6.1608110523867499E-3</v>
      </c>
      <c r="BV41" s="21">
        <f>IxI!BW42</f>
        <v>5.2000999506471102E-3</v>
      </c>
      <c r="BW41" s="21">
        <f>IxI!BX42</f>
        <v>1.5108419278802699E-2</v>
      </c>
      <c r="BX41" s="21">
        <f>IxI!BY42</f>
        <v>0</v>
      </c>
      <c r="BY41" s="21">
        <f>IxI!BZ42</f>
        <v>0</v>
      </c>
      <c r="BZ41" s="21">
        <f>IxI!CA42</f>
        <v>0</v>
      </c>
      <c r="CA41" s="21">
        <f>IxI!CB42</f>
        <v>3.2972526669118401E-3</v>
      </c>
      <c r="CB41" s="21">
        <f>IxI!CC42</f>
        <v>4.5402497508442797E-3</v>
      </c>
      <c r="CC41" s="21">
        <f>IxI!CD42</f>
        <v>4.9056969377031297E-3</v>
      </c>
      <c r="CD41" s="21">
        <f>IxI!CE42</f>
        <v>6.8819622446360303E-3</v>
      </c>
      <c r="CE41" s="21">
        <f>IxI!CF42</f>
        <v>4.2575897775104198E-2</v>
      </c>
      <c r="CF41" s="21">
        <f>IxI!CG42</f>
        <v>0</v>
      </c>
      <c r="CG41" s="21">
        <f>IxI!CH42</f>
        <v>7.1205846289337403E-3</v>
      </c>
      <c r="CH41" s="21">
        <f>IxI!CI42</f>
        <v>1.9350808578976499E-2</v>
      </c>
      <c r="CI41" s="21">
        <f>IxI!CJ42</f>
        <v>3.8446803026274998E-2</v>
      </c>
      <c r="CJ41" s="21">
        <f>IxI!CK42</f>
        <v>1.8930795580907399E-2</v>
      </c>
      <c r="CK41" s="21">
        <f>IxI!CL42</f>
        <v>2.76092965891955E-2</v>
      </c>
      <c r="CL41" s="21">
        <f>IxI!CM42</f>
        <v>0.15113357322650001</v>
      </c>
      <c r="CM41" s="21">
        <f>IxI!CN42</f>
        <v>2.7855298562245901E-3</v>
      </c>
      <c r="CN41" s="21">
        <f>IxI!CO42</f>
        <v>1.22806461801989</v>
      </c>
      <c r="CO41" s="21">
        <f>IxI!CP42</f>
        <v>5.2773946720268299E-2</v>
      </c>
      <c r="CP41" s="21">
        <f>IxI!CQ42</f>
        <v>3.3084118034909502</v>
      </c>
      <c r="CQ41" s="21">
        <f>IxI!CR42</f>
        <v>3.4624334084955302</v>
      </c>
      <c r="CR41" s="21">
        <f>IxI!CS42</f>
        <v>1.2499982718576701</v>
      </c>
      <c r="CS41" s="21">
        <f>IxI!CT42</f>
        <v>0.18319736143375101</v>
      </c>
      <c r="CT41" s="21">
        <f>IxI!CU42</f>
        <v>0</v>
      </c>
      <c r="CU41" s="21">
        <f>IxI!CV42</f>
        <v>0.138838001984738</v>
      </c>
      <c r="CV41" s="21">
        <f>IxI!CW42</f>
        <v>7.9865142064455899E-2</v>
      </c>
      <c r="CW41" s="21">
        <f>IxI!CX42</f>
        <v>7.5371422533385093E-2</v>
      </c>
      <c r="CX41" s="21">
        <f>IxI!CY42</f>
        <v>0.14798342482160201</v>
      </c>
      <c r="CY41" s="21">
        <f>IxI!CZ42</f>
        <v>0.208953441115897</v>
      </c>
      <c r="CZ41" s="21">
        <f>IxI!DA42</f>
        <v>0.12919015609807399</v>
      </c>
      <c r="DA41" s="21">
        <f>IxI!DB42</f>
        <v>0.12442553942281501</v>
      </c>
      <c r="DB41" s="21">
        <f>IxI!DC42</f>
        <v>0</v>
      </c>
      <c r="DC41" s="21">
        <f>SUM(IxI!DE42:DF42)</f>
        <v>45.023285269329399</v>
      </c>
      <c r="DD41" s="21">
        <v>0</v>
      </c>
      <c r="DE41" s="21">
        <f>SUM(IxI!DH42:DI42)</f>
        <v>0</v>
      </c>
      <c r="DF41" s="21">
        <f>IxI!DK42</f>
        <v>2.2531401537203899</v>
      </c>
      <c r="DG41" s="21">
        <f>SUM(IxI!DL42:DM42)</f>
        <v>-6.58708206599748</v>
      </c>
      <c r="DH41" s="21">
        <f>IxI!DG42</f>
        <v>2.8814965141692399</v>
      </c>
      <c r="DI41" s="21">
        <f>IxI!DO42</f>
        <v>49.7048038294135</v>
      </c>
      <c r="DJ41" s="21">
        <f>IxI!DP42</f>
        <v>74.976618666550493</v>
      </c>
      <c r="DK41" s="21">
        <v>0</v>
      </c>
      <c r="DL41" s="21">
        <v>0</v>
      </c>
      <c r="DM41" s="21">
        <v>0</v>
      </c>
      <c r="DN41" s="132">
        <f t="shared" si="0"/>
        <v>401.18073199427261</v>
      </c>
      <c r="DO41" s="22"/>
      <c r="DP41" s="126"/>
      <c r="DQ41" s="409">
        <f>Data!R65</f>
        <v>3382.8938893119057</v>
      </c>
      <c r="DR41" s="141">
        <f>Data!S65</f>
        <v>1.5170395223513425E-3</v>
      </c>
      <c r="DS41" s="21"/>
      <c r="DT41" s="136">
        <v>30.197379059999999</v>
      </c>
      <c r="DU41" s="141">
        <f t="shared" si="1"/>
        <v>7.8554446156132204E-4</v>
      </c>
      <c r="DV41" s="21"/>
    </row>
    <row r="42" spans="1:126">
      <c r="A42" s="34" t="str">
        <f>IxI!B43</f>
        <v>36</v>
      </c>
      <c r="B42" s="33" t="str">
        <f>IxI!C43</f>
        <v>Iron &amp; Steel</v>
      </c>
      <c r="C42" s="32">
        <f>IxI!D43</f>
        <v>0.218532108946285</v>
      </c>
      <c r="D42" s="32">
        <f>IxI!E43</f>
        <v>1.5172036209330401E-4</v>
      </c>
      <c r="E42" s="32">
        <f>IxI!F43</f>
        <v>1.5403872412016799E-4</v>
      </c>
      <c r="F42" s="32">
        <f>IxI!G43</f>
        <v>5.3624999452531899E-5</v>
      </c>
      <c r="G42" s="32">
        <f>IxI!H43</f>
        <v>6.7220236159973601E-6</v>
      </c>
      <c r="H42" s="32">
        <f>IxI!I43</f>
        <v>0.27360731977663499</v>
      </c>
      <c r="I42" s="32">
        <f>IxI!J43</f>
        <v>0</v>
      </c>
      <c r="J42" s="32">
        <f>IxI!K43</f>
        <v>3.88484886449438E-2</v>
      </c>
      <c r="K42" s="32">
        <f>IxI!L43</f>
        <v>2.45854419440998</v>
      </c>
      <c r="L42" s="32">
        <f>IxI!M43</f>
        <v>1.50259084063662E-3</v>
      </c>
      <c r="M42" s="32">
        <f>IxI!N43</f>
        <v>4.0909375212241699E-3</v>
      </c>
      <c r="N42" s="32">
        <f>IxI!O43</f>
        <v>8.9939092204325297E-4</v>
      </c>
      <c r="O42" s="32">
        <f>IxI!P43</f>
        <v>1.45038812686529E-4</v>
      </c>
      <c r="P42" s="32">
        <f>IxI!Q43</f>
        <v>7.9407100179949397E-4</v>
      </c>
      <c r="Q42" s="32">
        <f>IxI!R43</f>
        <v>2.1799641444066901E-3</v>
      </c>
      <c r="R42" s="32">
        <f>IxI!S43</f>
        <v>1.26007165447934E-4</v>
      </c>
      <c r="S42" s="32">
        <f>IxI!T43</f>
        <v>3.0348431237867098E-3</v>
      </c>
      <c r="T42" s="32">
        <f>IxI!U43</f>
        <v>9.6248453394364401E-5</v>
      </c>
      <c r="U42" s="32">
        <f>IxI!V43</f>
        <v>2.9567219052456598E-4</v>
      </c>
      <c r="V42" s="32">
        <f>IxI!W43</f>
        <v>0</v>
      </c>
      <c r="W42" s="32">
        <f>IxI!X43</f>
        <v>1.9476833982210801E-2</v>
      </c>
      <c r="X42" s="32">
        <f>IxI!Y43</f>
        <v>3.0470977042412799E-4</v>
      </c>
      <c r="Y42" s="32">
        <f>IxI!Z43</f>
        <v>4.8319373512928997E-5</v>
      </c>
      <c r="Z42" s="32">
        <f>IxI!AA43</f>
        <v>4.0023132243508803E-3</v>
      </c>
      <c r="AA42" s="32">
        <f>IxI!AB43</f>
        <v>6.6303579693004796E-4</v>
      </c>
      <c r="AB42" s="32">
        <f>IxI!AC43</f>
        <v>1.94023800142529E-3</v>
      </c>
      <c r="AC42" s="32">
        <f>IxI!AD43</f>
        <v>0.60474880626120497</v>
      </c>
      <c r="AD42" s="32">
        <f>IxI!AE43</f>
        <v>2.1619760430533698E-3</v>
      </c>
      <c r="AE42" s="32">
        <f>IxI!AF43</f>
        <v>5.8232212139596004E-4</v>
      </c>
      <c r="AF42" s="32">
        <f>IxI!AG43</f>
        <v>3.43616058518314E-3</v>
      </c>
      <c r="AG42" s="32">
        <f>IxI!AH43</f>
        <v>1.3034366030983499E-4</v>
      </c>
      <c r="AH42" s="32">
        <f>IxI!AI43</f>
        <v>1.76649621575629E-2</v>
      </c>
      <c r="AI42" s="32">
        <f>IxI!AJ43</f>
        <v>8.4792563537032004E-2</v>
      </c>
      <c r="AJ42" s="32">
        <f>IxI!AK43</f>
        <v>7.2707769224514607E-2</v>
      </c>
      <c r="AK42" s="32">
        <f>IxI!AL43</f>
        <v>2.3802504179395799E-2</v>
      </c>
      <c r="AL42" s="32">
        <f>IxI!AM43</f>
        <v>6.6855754157885503</v>
      </c>
      <c r="AM42" s="32">
        <f>IxI!AN43</f>
        <v>0.21230693208245799</v>
      </c>
      <c r="AN42" s="32">
        <f>IxI!AO43</f>
        <v>44.503748500824599</v>
      </c>
      <c r="AO42" s="32">
        <f>IxI!AP43</f>
        <v>1.1586578245793899</v>
      </c>
      <c r="AP42" s="32">
        <f>IxI!AQ43</f>
        <v>2.7024652224845198</v>
      </c>
      <c r="AQ42" s="32">
        <f>IxI!AR43</f>
        <v>22.6531060153788</v>
      </c>
      <c r="AR42" s="32">
        <f>IxI!AS43</f>
        <v>0.89246745982645803</v>
      </c>
      <c r="AS42" s="32">
        <f>IxI!AT43</f>
        <v>14.199330027304001</v>
      </c>
      <c r="AT42" s="32">
        <f>IxI!AU43</f>
        <v>1.7005815647236799</v>
      </c>
      <c r="AU42" s="32">
        <f>IxI!AV43</f>
        <v>0.26050307479095602</v>
      </c>
      <c r="AV42" s="32">
        <f>IxI!AW43</f>
        <v>4.8398782482012397</v>
      </c>
      <c r="AW42" s="32">
        <f>IxI!AX43</f>
        <v>0.66380283268342399</v>
      </c>
      <c r="AX42" s="32">
        <f>IxI!AY43</f>
        <v>1.5705176864962301E-2</v>
      </c>
      <c r="AY42" s="32">
        <f>IxI!AZ43</f>
        <v>0.17613951928522301</v>
      </c>
      <c r="AZ42" s="32">
        <f>IxI!BA43</f>
        <v>1.96994053885859</v>
      </c>
      <c r="BA42" s="32">
        <f>IxI!BB43</f>
        <v>3.9386972115413602E-6</v>
      </c>
      <c r="BB42" s="32">
        <f>IxI!BC43</f>
        <v>0.77669536287103302</v>
      </c>
      <c r="BC42" s="32">
        <f>IxI!BD43</f>
        <v>0.116382708281942</v>
      </c>
      <c r="BD42" s="32">
        <f>IxI!BE43</f>
        <v>2.0663077822237002</v>
      </c>
      <c r="BE42" s="32">
        <f>IxI!BF43</f>
        <v>4.8861535125553197E-2</v>
      </c>
      <c r="BF42" s="32">
        <f>IxI!BG43</f>
        <v>7.1445488284932995E-2</v>
      </c>
      <c r="BG42" s="32">
        <f>IxI!BH43</f>
        <v>3.6465683467014599E-2</v>
      </c>
      <c r="BH42" s="32">
        <f>IxI!BI43</f>
        <v>0.123036246066587</v>
      </c>
      <c r="BI42" s="32">
        <f>IxI!BJ43</f>
        <v>0.35529426675327602</v>
      </c>
      <c r="BJ42" s="32">
        <f>IxI!BK43</f>
        <v>7.54530921141889E-4</v>
      </c>
      <c r="BK42" s="32">
        <f>IxI!BL43</f>
        <v>3.2170873691255899E-3</v>
      </c>
      <c r="BL42" s="32">
        <f>IxI!BM43</f>
        <v>2.4321486882642799E-2</v>
      </c>
      <c r="BM42" s="32">
        <f>IxI!BN43</f>
        <v>1.13106062549897E-2</v>
      </c>
      <c r="BN42" s="32">
        <f>IxI!BO43</f>
        <v>2.35130708830002E-3</v>
      </c>
      <c r="BO42" s="32">
        <f>IxI!BP43</f>
        <v>3.2281763481363502E-3</v>
      </c>
      <c r="BP42" s="32">
        <f>IxI!BQ43</f>
        <v>1.7056951848747901E-3</v>
      </c>
      <c r="BQ42" s="32">
        <f>IxI!BR43</f>
        <v>5.4175830908865597E-4</v>
      </c>
      <c r="BR42" s="32">
        <f>IxI!BS43</f>
        <v>2.5960948604784401E-4</v>
      </c>
      <c r="BS42" s="32">
        <f>IxI!BT43</f>
        <v>2.64122106181333E-2</v>
      </c>
      <c r="BT42" s="32">
        <f>IxI!BU43</f>
        <v>6.2921374917342798E-3</v>
      </c>
      <c r="BU42" s="32">
        <f>IxI!BV43</f>
        <v>3.8387088584535098E-4</v>
      </c>
      <c r="BV42" s="32">
        <f>IxI!BW43</f>
        <v>1.29998139468817E-2</v>
      </c>
      <c r="BW42" s="32">
        <f>IxI!BX43</f>
        <v>0.20207649601657299</v>
      </c>
      <c r="BX42" s="32">
        <f>IxI!BY43</f>
        <v>7.5899390266072298E-3</v>
      </c>
      <c r="BY42" s="32">
        <f>IxI!BZ43</f>
        <v>2.7826528610165198E-3</v>
      </c>
      <c r="BZ42" s="32">
        <f>IxI!CA43</f>
        <v>0</v>
      </c>
      <c r="CA42" s="32">
        <f>IxI!CB43</f>
        <v>1.1140168330100301E-3</v>
      </c>
      <c r="CB42" s="32">
        <f>IxI!CC43</f>
        <v>1.7980259316859001E-3</v>
      </c>
      <c r="CC42" s="32">
        <f>IxI!CD43</f>
        <v>9.9076379419107703E-4</v>
      </c>
      <c r="CD42" s="32">
        <f>IxI!CE43</f>
        <v>4.1529124919969301E-3</v>
      </c>
      <c r="CE42" s="32">
        <f>IxI!CF43</f>
        <v>1.0611080276992599E-2</v>
      </c>
      <c r="CF42" s="32">
        <f>IxI!CG43</f>
        <v>1.9952624798268599E-3</v>
      </c>
      <c r="CG42" s="32">
        <f>IxI!CH43</f>
        <v>2.2727029831293901E-4</v>
      </c>
      <c r="CH42" s="32">
        <f>IxI!CI43</f>
        <v>1.42827154079335E-3</v>
      </c>
      <c r="CI42" s="32">
        <f>IxI!CJ43</f>
        <v>2.4132986921798099E-4</v>
      </c>
      <c r="CJ42" s="32">
        <f>IxI!CK43</f>
        <v>7.5295662090458897E-3</v>
      </c>
      <c r="CK42" s="32">
        <f>IxI!CL43</f>
        <v>3.1551428762669601E-3</v>
      </c>
      <c r="CL42" s="32">
        <f>IxI!CM43</f>
        <v>2.10567068779033E-2</v>
      </c>
      <c r="CM42" s="32">
        <f>IxI!CN43</f>
        <v>1.53160525998988E-4</v>
      </c>
      <c r="CN42" s="32">
        <f>IxI!CO43</f>
        <v>4.9980309566772699E-2</v>
      </c>
      <c r="CO42" s="32">
        <f>IxI!CP43</f>
        <v>3.6118474508750899E-3</v>
      </c>
      <c r="CP42" s="32">
        <f>IxI!CQ43</f>
        <v>1.3769959950749699E-2</v>
      </c>
      <c r="CQ42" s="32">
        <f>IxI!CR43</f>
        <v>2.2204493946715E-2</v>
      </c>
      <c r="CR42" s="32">
        <f>IxI!CS43</f>
        <v>1.26567318022641E-2</v>
      </c>
      <c r="CS42" s="32">
        <f>IxI!CT43</f>
        <v>1.49786706351478E-3</v>
      </c>
      <c r="CT42" s="32">
        <f>IxI!CU43</f>
        <v>3.5233892370857301E-4</v>
      </c>
      <c r="CU42" s="32">
        <f>IxI!CV43</f>
        <v>5.8653288057358797E-4</v>
      </c>
      <c r="CV42" s="32">
        <f>IxI!CW43</f>
        <v>7.0158305407732604E-4</v>
      </c>
      <c r="CW42" s="32">
        <f>IxI!CX43</f>
        <v>2.2451066393823801E-3</v>
      </c>
      <c r="CX42" s="32">
        <f>IxI!CY43</f>
        <v>2.7319814603899602E-3</v>
      </c>
      <c r="CY42" s="32">
        <f>IxI!CZ43</f>
        <v>9.0133760522643905E-4</v>
      </c>
      <c r="CZ42" s="32">
        <f>IxI!DA43</f>
        <v>4.2676631888245997E-2</v>
      </c>
      <c r="DA42" s="32">
        <f>IxI!DB43</f>
        <v>2.5683999240853502E-3</v>
      </c>
      <c r="DB42" s="32">
        <f>IxI!DC43</f>
        <v>0</v>
      </c>
      <c r="DC42" s="32">
        <f>SUM(IxI!DE43:DF43)</f>
        <v>0.11250581247812744</v>
      </c>
      <c r="DD42" s="32">
        <v>0</v>
      </c>
      <c r="DE42" s="32">
        <f>SUM(IxI!DH43:DI43)</f>
        <v>0</v>
      </c>
      <c r="DF42" s="32">
        <f>IxI!DK43</f>
        <v>0.888530414498374</v>
      </c>
      <c r="DG42" s="32">
        <f>SUM(IxI!DL43:DM43)</f>
        <v>-1.97742520003402</v>
      </c>
      <c r="DH42" s="32">
        <f>IxI!DG43</f>
        <v>4.2924343322881704E-3</v>
      </c>
      <c r="DI42" s="32">
        <f>IxI!DO43</f>
        <v>22.069682359662099</v>
      </c>
      <c r="DJ42" s="32">
        <f>IxI!DP43</f>
        <v>52.262828624047202</v>
      </c>
      <c r="DK42" s="32">
        <v>0</v>
      </c>
      <c r="DL42" s="32">
        <v>0</v>
      </c>
      <c r="DM42" s="32">
        <v>0</v>
      </c>
      <c r="DN42" s="134">
        <f t="shared" si="0"/>
        <v>183.94580766126677</v>
      </c>
      <c r="DO42" s="22"/>
      <c r="DP42" s="126"/>
      <c r="DQ42" s="411">
        <f>Data!R66</f>
        <v>1041.0499631916941</v>
      </c>
      <c r="DR42" s="143">
        <f>Data!S66</f>
        <v>4.6685293437490858E-4</v>
      </c>
      <c r="DS42" s="21"/>
      <c r="DT42" s="138">
        <v>14.20746834</v>
      </c>
      <c r="DU42" s="143">
        <f t="shared" si="1"/>
        <v>3.6958830251855742E-4</v>
      </c>
      <c r="DV42" s="21"/>
    </row>
    <row r="43" spans="1:126">
      <c r="A43" s="30" t="str">
        <f>IxI!B44</f>
        <v>37</v>
      </c>
      <c r="B43" s="29" t="str">
        <f>IxI!C44</f>
        <v>Other metals &amp; casting</v>
      </c>
      <c r="C43" s="27">
        <f>IxI!D44</f>
        <v>8.3328490839763803E-4</v>
      </c>
      <c r="D43" s="27">
        <f>IxI!E44</f>
        <v>6.4042260596595594E-5</v>
      </c>
      <c r="E43" s="27">
        <f>IxI!F44</f>
        <v>1.06207980770629E-4</v>
      </c>
      <c r="F43" s="27">
        <f>IxI!G44</f>
        <v>6.3666538789932805E-5</v>
      </c>
      <c r="G43" s="27">
        <f>IxI!H44</f>
        <v>1.4245385046446599E-5</v>
      </c>
      <c r="H43" s="27">
        <f>IxI!I44</f>
        <v>1.13065090316174E-3</v>
      </c>
      <c r="I43" s="27">
        <f>IxI!J44</f>
        <v>0</v>
      </c>
      <c r="J43" s="27">
        <f>IxI!K44</f>
        <v>8.5371248622178996E-3</v>
      </c>
      <c r="K43" s="27">
        <f>IxI!L44</f>
        <v>0.120349488843565</v>
      </c>
      <c r="L43" s="27">
        <f>IxI!M44</f>
        <v>5.5911672699355403E-4</v>
      </c>
      <c r="M43" s="27">
        <f>IxI!N44</f>
        <v>0.66047554276887499</v>
      </c>
      <c r="N43" s="27">
        <f>IxI!O44</f>
        <v>1.68742569916998E-4</v>
      </c>
      <c r="O43" s="27">
        <f>IxI!P44</f>
        <v>2.1329040459099601E-5</v>
      </c>
      <c r="P43" s="27">
        <f>IxI!Q44</f>
        <v>9.5444001284801798E-4</v>
      </c>
      <c r="Q43" s="27">
        <f>IxI!R44</f>
        <v>2.8359172272302599E-2</v>
      </c>
      <c r="R43" s="27">
        <f>IxI!S44</f>
        <v>8.7370373321647696E-5</v>
      </c>
      <c r="S43" s="27">
        <f>IxI!T44</f>
        <v>2.8801419992662701E-3</v>
      </c>
      <c r="T43" s="27">
        <f>IxI!U44</f>
        <v>6.9855118722829895E-5</v>
      </c>
      <c r="U43" s="27">
        <f>IxI!V44</f>
        <v>1.80028935507843E-4</v>
      </c>
      <c r="V43" s="27">
        <f>IxI!W44</f>
        <v>0</v>
      </c>
      <c r="W43" s="27">
        <f>IxI!X44</f>
        <v>1.1894737226022301E-2</v>
      </c>
      <c r="X43" s="27">
        <f>IxI!Y44</f>
        <v>2.2257477903570499E-4</v>
      </c>
      <c r="Y43" s="27">
        <f>IxI!Z44</f>
        <v>3.8805114234233101E-5</v>
      </c>
      <c r="Z43" s="27">
        <f>IxI!AA44</f>
        <v>8.6400446852370099E-4</v>
      </c>
      <c r="AA43" s="27">
        <f>IxI!AB44</f>
        <v>9.7560283900082899E-4</v>
      </c>
      <c r="AB43" s="27">
        <f>IxI!AC44</f>
        <v>5.4271893280764304E-3</v>
      </c>
      <c r="AC43" s="27">
        <f>IxI!AD44</f>
        <v>0.88285039604709603</v>
      </c>
      <c r="AD43" s="27">
        <f>IxI!AE44</f>
        <v>4.7410616703766899E-5</v>
      </c>
      <c r="AE43" s="27">
        <f>IxI!AF44</f>
        <v>4.6782793035827003E-5</v>
      </c>
      <c r="AF43" s="27">
        <f>IxI!AG44</f>
        <v>0.115608473378689</v>
      </c>
      <c r="AG43" s="27">
        <f>IxI!AH44</f>
        <v>8.0724025043412705E-5</v>
      </c>
      <c r="AH43" s="27">
        <f>IxI!AI44</f>
        <v>0.30961977936721602</v>
      </c>
      <c r="AI43" s="27">
        <f>IxI!AJ44</f>
        <v>0.43358820352763799</v>
      </c>
      <c r="AJ43" s="27">
        <f>IxI!AK44</f>
        <v>7.5132123719857696E-2</v>
      </c>
      <c r="AK43" s="27">
        <f>IxI!AL44</f>
        <v>0.49651769549768399</v>
      </c>
      <c r="AL43" s="27">
        <f>IxI!AM44</f>
        <v>0.10876643379015601</v>
      </c>
      <c r="AM43" s="27">
        <f>IxI!AN44</f>
        <v>6.2161539177835099</v>
      </c>
      <c r="AN43" s="27">
        <f>IxI!AO44</f>
        <v>31.950120556047999</v>
      </c>
      <c r="AO43" s="27">
        <f>IxI!AP44</f>
        <v>2.9877126980412601</v>
      </c>
      <c r="AP43" s="27">
        <f>IxI!AQ44</f>
        <v>3.7689592167218802</v>
      </c>
      <c r="AQ43" s="27">
        <f>IxI!AR44</f>
        <v>15.579333759621401</v>
      </c>
      <c r="AR43" s="27">
        <f>IxI!AS44</f>
        <v>2.43672172364312</v>
      </c>
      <c r="AS43" s="27">
        <f>IxI!AT44</f>
        <v>10.5996135724294</v>
      </c>
      <c r="AT43" s="27">
        <f>IxI!AU44</f>
        <v>0.84028394473010604</v>
      </c>
      <c r="AU43" s="27">
        <f>IxI!AV44</f>
        <v>3.0848857648664501</v>
      </c>
      <c r="AV43" s="27">
        <f>IxI!AW44</f>
        <v>4.7506409880334202</v>
      </c>
      <c r="AW43" s="27">
        <f>IxI!AX44</f>
        <v>8.8127261929410707</v>
      </c>
      <c r="AX43" s="27">
        <f>IxI!AY44</f>
        <v>1.0435621793067099E-3</v>
      </c>
      <c r="AY43" s="27">
        <f>IxI!AZ44</f>
        <v>7.6911716458486601E-2</v>
      </c>
      <c r="AZ43" s="27">
        <f>IxI!BA44</f>
        <v>4.1131740460040499E-2</v>
      </c>
      <c r="BA43" s="27">
        <f>IxI!BB44</f>
        <v>2.4896137810572702E-6</v>
      </c>
      <c r="BB43" s="27">
        <f>IxI!BC44</f>
        <v>2.6664530204982699</v>
      </c>
      <c r="BC43" s="27">
        <f>IxI!BD44</f>
        <v>0.92315813120587498</v>
      </c>
      <c r="BD43" s="27">
        <f>IxI!BE44</f>
        <v>6.6819556259940098</v>
      </c>
      <c r="BE43" s="27">
        <f>IxI!BF44</f>
        <v>5.7298677221163198E-2</v>
      </c>
      <c r="BF43" s="27">
        <f>IxI!BG44</f>
        <v>0.72436707324533101</v>
      </c>
      <c r="BG43" s="27">
        <f>IxI!BH44</f>
        <v>1.3002345517277201</v>
      </c>
      <c r="BH43" s="27">
        <f>IxI!BI44</f>
        <v>2.6608760758537499E-2</v>
      </c>
      <c r="BI43" s="27">
        <f>IxI!BJ44</f>
        <v>8.4519031911317502E-2</v>
      </c>
      <c r="BJ43" s="27">
        <f>IxI!BK44</f>
        <v>9.8541377714530705E-3</v>
      </c>
      <c r="BK43" s="27">
        <f>IxI!BL44</f>
        <v>8.3490677834156101E-3</v>
      </c>
      <c r="BL43" s="27">
        <f>IxI!BM44</f>
        <v>3.4820288812716697E-2</v>
      </c>
      <c r="BM43" s="27">
        <f>IxI!BN44</f>
        <v>1.58724444246209E-2</v>
      </c>
      <c r="BN43" s="27">
        <f>IxI!BO44</f>
        <v>1.8411158195196201E-3</v>
      </c>
      <c r="BO43" s="27">
        <f>IxI!BP44</f>
        <v>2.6694744294139898E-3</v>
      </c>
      <c r="BP43" s="27">
        <f>IxI!BQ44</f>
        <v>7.4584273229163899E-3</v>
      </c>
      <c r="BQ43" s="27">
        <f>IxI!BR44</f>
        <v>3.8018427452906001E-4</v>
      </c>
      <c r="BR43" s="27">
        <f>IxI!BS44</f>
        <v>1.9631972676729099E-4</v>
      </c>
      <c r="BS43" s="27">
        <f>IxI!BT44</f>
        <v>0.14533011507909799</v>
      </c>
      <c r="BT43" s="27">
        <f>IxI!BU44</f>
        <v>3.2344857033008503E-2</v>
      </c>
      <c r="BU43" s="27">
        <f>IxI!BV44</f>
        <v>3.8269838346517001E-3</v>
      </c>
      <c r="BV43" s="27">
        <f>IxI!BW44</f>
        <v>2.85182687336317E-2</v>
      </c>
      <c r="BW43" s="27">
        <f>IxI!BX44</f>
        <v>0.19376672795423799</v>
      </c>
      <c r="BX43" s="27">
        <f>IxI!BY44</f>
        <v>1.86431135037325E-3</v>
      </c>
      <c r="BY43" s="27">
        <f>IxI!BZ44</f>
        <v>2.0969559962732E-3</v>
      </c>
      <c r="BZ43" s="27">
        <f>IxI!CA44</f>
        <v>0</v>
      </c>
      <c r="CA43" s="27">
        <f>IxI!CB44</f>
        <v>1.00955592838158E-3</v>
      </c>
      <c r="CB43" s="27">
        <f>IxI!CC44</f>
        <v>1.5841827455013199E-3</v>
      </c>
      <c r="CC43" s="27">
        <f>IxI!CD44</f>
        <v>6.1117266541929199E-3</v>
      </c>
      <c r="CD43" s="27">
        <f>IxI!CE44</f>
        <v>2.8408330350740002E-3</v>
      </c>
      <c r="CE43" s="27">
        <f>IxI!CF44</f>
        <v>2.47553490477877E-2</v>
      </c>
      <c r="CF43" s="27">
        <f>IxI!CG44</f>
        <v>1.17601218975158E-2</v>
      </c>
      <c r="CG43" s="27">
        <f>IxI!CH44</f>
        <v>8.9290495052253196E-3</v>
      </c>
      <c r="CH43" s="27">
        <f>IxI!CI44</f>
        <v>6.9958352694473702E-4</v>
      </c>
      <c r="CI43" s="27">
        <f>IxI!CJ44</f>
        <v>1.6415158691391099E-4</v>
      </c>
      <c r="CJ43" s="27">
        <f>IxI!CK44</f>
        <v>5.8584336961068302E-2</v>
      </c>
      <c r="CK43" s="27">
        <f>IxI!CL44</f>
        <v>6.0925327864408199E-3</v>
      </c>
      <c r="CL43" s="27">
        <f>IxI!CM44</f>
        <v>1.16229556013618E-2</v>
      </c>
      <c r="CM43" s="27">
        <f>IxI!CN44</f>
        <v>1.4840886192276999E-4</v>
      </c>
      <c r="CN43" s="27">
        <f>IxI!CO44</f>
        <v>0.103748414499454</v>
      </c>
      <c r="CO43" s="27">
        <f>IxI!CP44</f>
        <v>9.75972467046427E-3</v>
      </c>
      <c r="CP43" s="27">
        <f>IxI!CQ44</f>
        <v>1.0770652292163001E-2</v>
      </c>
      <c r="CQ43" s="27">
        <f>IxI!CR44</f>
        <v>3.14709016769186E-2</v>
      </c>
      <c r="CR43" s="27">
        <f>IxI!CS44</f>
        <v>1.27369541212577E-2</v>
      </c>
      <c r="CS43" s="27">
        <f>IxI!CT44</f>
        <v>1.0905596249499599E-3</v>
      </c>
      <c r="CT43" s="27">
        <f>IxI!CU44</f>
        <v>3.43968234750496E-4</v>
      </c>
      <c r="CU43" s="27">
        <f>IxI!CV44</f>
        <v>3.8840048891159801E-4</v>
      </c>
      <c r="CV43" s="27">
        <f>IxI!CW44</f>
        <v>4.50703538254934E-4</v>
      </c>
      <c r="CW43" s="27">
        <f>IxI!CX44</f>
        <v>3.7730828304543599E-3</v>
      </c>
      <c r="CX43" s="27">
        <f>IxI!CY44</f>
        <v>2.5055338967098001E-3</v>
      </c>
      <c r="CY43" s="27">
        <f>IxI!CZ44</f>
        <v>6.3348974404174097E-4</v>
      </c>
      <c r="CZ43" s="27">
        <f>IxI!DA44</f>
        <v>4.4802206195447801E-2</v>
      </c>
      <c r="DA43" s="27">
        <f>IxI!DB44</f>
        <v>1.1774038626682E-2</v>
      </c>
      <c r="DB43" s="27">
        <f>IxI!DC44</f>
        <v>0</v>
      </c>
      <c r="DC43" s="27">
        <f>SUM(IxI!DE44:DF44)</f>
        <v>0.41174010427821389</v>
      </c>
      <c r="DD43" s="27">
        <v>0</v>
      </c>
      <c r="DE43" s="27">
        <f>SUM(IxI!DH44:DI44)</f>
        <v>0</v>
      </c>
      <c r="DF43" s="27">
        <f>IxI!DK44</f>
        <v>0.143423032762337</v>
      </c>
      <c r="DG43" s="27">
        <f>SUM(IxI!DL44:DM44)</f>
        <v>-1.5086273039470599</v>
      </c>
      <c r="DH43" s="27">
        <f>IxI!DG44</f>
        <v>2.2124675082557401E-3</v>
      </c>
      <c r="DI43" s="27">
        <f>IxI!DO44</f>
        <v>18.003847878886901</v>
      </c>
      <c r="DJ43" s="27">
        <f>IxI!DP44</f>
        <v>24.575617868215499</v>
      </c>
      <c r="DK43" s="27">
        <v>0</v>
      </c>
      <c r="DL43" s="27">
        <v>0</v>
      </c>
      <c r="DM43" s="27">
        <v>0</v>
      </c>
      <c r="DN43" s="133">
        <f t="shared" si="0"/>
        <v>149.36332725078179</v>
      </c>
      <c r="DO43" s="22"/>
      <c r="DP43" s="126"/>
      <c r="DQ43" s="410">
        <f>Data!R67</f>
        <v>947.66586097053596</v>
      </c>
      <c r="DR43" s="142">
        <f>Data!S67</f>
        <v>4.2497536491392543E-4</v>
      </c>
      <c r="DS43" s="21"/>
      <c r="DT43" s="137">
        <v>23.803695210000001</v>
      </c>
      <c r="DU43" s="142">
        <f t="shared" si="1"/>
        <v>6.1922132049129148E-4</v>
      </c>
      <c r="DV43" s="21"/>
    </row>
    <row r="44" spans="1:126">
      <c r="A44" s="24" t="str">
        <f>IxI!B45</f>
        <v>38</v>
      </c>
      <c r="B44" s="23" t="str">
        <f>IxI!C45</f>
        <v>Fabricated metal</v>
      </c>
      <c r="C44" s="21">
        <f>IxI!D45</f>
        <v>15.0931234202266</v>
      </c>
      <c r="D44" s="21">
        <f>IxI!E45</f>
        <v>4.3888356087973403E-2</v>
      </c>
      <c r="E44" s="21">
        <f>IxI!F45</f>
        <v>0.24677724479211399</v>
      </c>
      <c r="F44" s="21">
        <f>IxI!G45</f>
        <v>0.752780124637076</v>
      </c>
      <c r="G44" s="21">
        <f>IxI!H45</f>
        <v>0.244882525250285</v>
      </c>
      <c r="H44" s="21">
        <f>IxI!I45</f>
        <v>8.1393411305578898</v>
      </c>
      <c r="I44" s="21">
        <f>IxI!J45</f>
        <v>0</v>
      </c>
      <c r="J44" s="21">
        <f>IxI!K45</f>
        <v>1.0722557031439801</v>
      </c>
      <c r="K44" s="21">
        <f>IxI!L45</f>
        <v>53.977892305502699</v>
      </c>
      <c r="L44" s="21">
        <f>IxI!M45</f>
        <v>11.7927270198019</v>
      </c>
      <c r="M44" s="21">
        <f>IxI!N45</f>
        <v>5.6388588569600202</v>
      </c>
      <c r="N44" s="21">
        <f>IxI!O45</f>
        <v>1.56577712506515</v>
      </c>
      <c r="O44" s="21">
        <f>IxI!P45</f>
        <v>5.0058254330991099E-2</v>
      </c>
      <c r="P44" s="21">
        <f>IxI!Q45</f>
        <v>10.620824881612201</v>
      </c>
      <c r="Q44" s="21">
        <f>IxI!R45</f>
        <v>6.1536239782686399</v>
      </c>
      <c r="R44" s="21">
        <f>IxI!S45</f>
        <v>0.25505301950015702</v>
      </c>
      <c r="S44" s="21">
        <f>IxI!T45</f>
        <v>25.739747569504299</v>
      </c>
      <c r="T44" s="21">
        <f>IxI!U45</f>
        <v>14.3012385637518</v>
      </c>
      <c r="U44" s="21">
        <f>IxI!V45</f>
        <v>15.9036467007226</v>
      </c>
      <c r="V44" s="21">
        <f>IxI!W45</f>
        <v>0</v>
      </c>
      <c r="W44" s="21">
        <f>IxI!X45</f>
        <v>3.7032888842283498</v>
      </c>
      <c r="X44" s="21">
        <f>IxI!Y45</f>
        <v>0.673030499571036</v>
      </c>
      <c r="Y44" s="21">
        <f>IxI!Z45</f>
        <v>6.2764291138463296E-2</v>
      </c>
      <c r="Z44" s="21">
        <f>IxI!AA45</f>
        <v>15.1611413960769</v>
      </c>
      <c r="AA44" s="21">
        <f>IxI!AB45</f>
        <v>0.21148259887457699</v>
      </c>
      <c r="AB44" s="21">
        <f>IxI!AC45</f>
        <v>0.26974229447565501</v>
      </c>
      <c r="AC44" s="21">
        <f>IxI!AD45</f>
        <v>37.0787629260304</v>
      </c>
      <c r="AD44" s="21">
        <f>IxI!AE45</f>
        <v>1.07436501930511</v>
      </c>
      <c r="AE44" s="21">
        <f>IxI!AF45</f>
        <v>0.81914603177245104</v>
      </c>
      <c r="AF44" s="21">
        <f>IxI!AG45</f>
        <v>0.565325820033031</v>
      </c>
      <c r="AG44" s="21">
        <f>IxI!AH45</f>
        <v>7.1345629833315202E-2</v>
      </c>
      <c r="AH44" s="21">
        <f>IxI!AI45</f>
        <v>3.0645713299994601</v>
      </c>
      <c r="AI44" s="21">
        <f>IxI!AJ45</f>
        <v>54.925562142747303</v>
      </c>
      <c r="AJ44" s="21">
        <f>IxI!AK45</f>
        <v>0.69112031142888897</v>
      </c>
      <c r="AK44" s="21">
        <f>IxI!AL45</f>
        <v>4.0436336396206602</v>
      </c>
      <c r="AL44" s="21">
        <f>IxI!AM45</f>
        <v>9.1516342510298401</v>
      </c>
      <c r="AM44" s="21">
        <f>IxI!AN45</f>
        <v>23.488644934366501</v>
      </c>
      <c r="AN44" s="21">
        <f>IxI!AO45</f>
        <v>328.96158038645098</v>
      </c>
      <c r="AO44" s="21">
        <f>IxI!AP45</f>
        <v>37.833142416395397</v>
      </c>
      <c r="AP44" s="21">
        <f>IxI!AQ45</f>
        <v>42.664850477047302</v>
      </c>
      <c r="AQ44" s="21">
        <f>IxI!AR45</f>
        <v>198.81370124391799</v>
      </c>
      <c r="AR44" s="21">
        <f>IxI!AS45</f>
        <v>35.551104190364697</v>
      </c>
      <c r="AS44" s="21">
        <f>IxI!AT45</f>
        <v>144.841608487266</v>
      </c>
      <c r="AT44" s="21">
        <f>IxI!AU45</f>
        <v>3.3252748349228902</v>
      </c>
      <c r="AU44" s="21">
        <f>IxI!AV45</f>
        <v>14.925592877590899</v>
      </c>
      <c r="AV44" s="21">
        <f>IxI!AW45</f>
        <v>60.902362056301399</v>
      </c>
      <c r="AW44" s="21">
        <f>IxI!AX45</f>
        <v>59.462559554993703</v>
      </c>
      <c r="AX44" s="21">
        <f>IxI!AY45</f>
        <v>2.7463453244537099</v>
      </c>
      <c r="AY44" s="21">
        <f>IxI!AZ45</f>
        <v>1.14404425519093</v>
      </c>
      <c r="AZ44" s="21">
        <f>IxI!BA45</f>
        <v>14.100150939661599</v>
      </c>
      <c r="BA44" s="21">
        <f>IxI!BB45</f>
        <v>0</v>
      </c>
      <c r="BB44" s="21">
        <f>IxI!BC45</f>
        <v>129.54427860549299</v>
      </c>
      <c r="BC44" s="21">
        <f>IxI!BD45</f>
        <v>62.521860849545597</v>
      </c>
      <c r="BD44" s="21">
        <f>IxI!BE45</f>
        <v>166.551613236382</v>
      </c>
      <c r="BE44" s="21">
        <f>IxI!BF45</f>
        <v>6.8410177131595296</v>
      </c>
      <c r="BF44" s="21">
        <f>IxI!BG45</f>
        <v>7.9352966683831196</v>
      </c>
      <c r="BG44" s="21">
        <f>IxI!BH45</f>
        <v>10.6830511948337</v>
      </c>
      <c r="BH44" s="21">
        <f>IxI!BI45</f>
        <v>2.7142847570460802</v>
      </c>
      <c r="BI44" s="21">
        <f>IxI!BJ45</f>
        <v>2.0407008876701398</v>
      </c>
      <c r="BJ44" s="21">
        <f>IxI!BK45</f>
        <v>1.79411074549317</v>
      </c>
      <c r="BK44" s="21">
        <f>IxI!BL45</f>
        <v>0.67631333453055098</v>
      </c>
      <c r="BL44" s="21">
        <f>IxI!BM45</f>
        <v>1.6163368742890301</v>
      </c>
      <c r="BM44" s="21">
        <f>IxI!BN45</f>
        <v>0.211784346344767</v>
      </c>
      <c r="BN44" s="21">
        <f>IxI!BO45</f>
        <v>0.100395483864314</v>
      </c>
      <c r="BO44" s="21">
        <f>IxI!BP45</f>
        <v>0.410360109438967</v>
      </c>
      <c r="BP44" s="21">
        <f>IxI!BQ45</f>
        <v>0.22494259285398199</v>
      </c>
      <c r="BQ44" s="21">
        <f>IxI!BR45</f>
        <v>3.2790677716987501E-2</v>
      </c>
      <c r="BR44" s="21">
        <f>IxI!BS45</f>
        <v>2.99476157735332E-3</v>
      </c>
      <c r="BS44" s="21">
        <f>IxI!BT45</f>
        <v>1.6230549465588</v>
      </c>
      <c r="BT44" s="21">
        <f>IxI!BU45</f>
        <v>0.49164658836898401</v>
      </c>
      <c r="BU44" s="21">
        <f>IxI!BV45</f>
        <v>4.2841954152860101E-2</v>
      </c>
      <c r="BV44" s="21">
        <f>IxI!BW45</f>
        <v>1.25946108854633</v>
      </c>
      <c r="BW44" s="21">
        <f>IxI!BX45</f>
        <v>2.5374526563944899</v>
      </c>
      <c r="BX44" s="21">
        <f>IxI!BY45</f>
        <v>0.73288451596861404</v>
      </c>
      <c r="BY44" s="21">
        <f>IxI!BZ45</f>
        <v>3.0414645421442299</v>
      </c>
      <c r="BZ44" s="21">
        <f>IxI!CA45</f>
        <v>0</v>
      </c>
      <c r="CA44" s="21">
        <f>IxI!CB45</f>
        <v>0.111028877683109</v>
      </c>
      <c r="CB44" s="21">
        <f>IxI!CC45</f>
        <v>8.7783922126611194E-2</v>
      </c>
      <c r="CC44" s="21">
        <f>IxI!CD45</f>
        <v>3.4291693456890801E-2</v>
      </c>
      <c r="CD44" s="21">
        <f>IxI!CE45</f>
        <v>0.10412173792394</v>
      </c>
      <c r="CE44" s="21">
        <f>IxI!CF45</f>
        <v>0.49611200346889001</v>
      </c>
      <c r="CF44" s="21">
        <f>IxI!CG45</f>
        <v>0.70286111633622095</v>
      </c>
      <c r="CG44" s="21">
        <f>IxI!CH45</f>
        <v>4.3559744949106902E-2</v>
      </c>
      <c r="CH44" s="21">
        <f>IxI!CI45</f>
        <v>8.1860603689679803E-2</v>
      </c>
      <c r="CI44" s="21">
        <f>IxI!CJ45</f>
        <v>0.138287823631178</v>
      </c>
      <c r="CJ44" s="21">
        <f>IxI!CK45</f>
        <v>0.87809365892985902</v>
      </c>
      <c r="CK44" s="21">
        <f>IxI!CL45</f>
        <v>0.13543052320486501</v>
      </c>
      <c r="CL44" s="21">
        <f>IxI!CM45</f>
        <v>0.47773287412542298</v>
      </c>
      <c r="CM44" s="21">
        <f>IxI!CN45</f>
        <v>7.4012923970048798E-3</v>
      </c>
      <c r="CN44" s="21">
        <f>IxI!CO45</f>
        <v>1.9353274499139801</v>
      </c>
      <c r="CO44" s="21">
        <f>IxI!CP45</f>
        <v>0.21472192875245699</v>
      </c>
      <c r="CP44" s="21">
        <f>IxI!CQ45</f>
        <v>68.816988548782803</v>
      </c>
      <c r="CQ44" s="21">
        <f>IxI!CR45</f>
        <v>5.61669217350107</v>
      </c>
      <c r="CR44" s="21">
        <f>IxI!CS45</f>
        <v>2.79577790708746</v>
      </c>
      <c r="CS44" s="21">
        <f>IxI!CT45</f>
        <v>0.56078747177001398</v>
      </c>
      <c r="CT44" s="21">
        <f>IxI!CU45</f>
        <v>0.247608378391759</v>
      </c>
      <c r="CU44" s="21">
        <f>IxI!CV45</f>
        <v>3.1120172351870899E-2</v>
      </c>
      <c r="CV44" s="21">
        <f>IxI!CW45</f>
        <v>0.12516199124168301</v>
      </c>
      <c r="CW44" s="21">
        <f>IxI!CX45</f>
        <v>6.0385694283322501E-2</v>
      </c>
      <c r="CX44" s="21">
        <f>IxI!CY45</f>
        <v>1.3306897753995901</v>
      </c>
      <c r="CY44" s="21">
        <f>IxI!CZ45</f>
        <v>0</v>
      </c>
      <c r="CZ44" s="21">
        <f>IxI!DA45</f>
        <v>2.6411813215134501</v>
      </c>
      <c r="DA44" s="21">
        <f>IxI!DB45</f>
        <v>0.14153722937305199</v>
      </c>
      <c r="DB44" s="21">
        <f>IxI!DC45</f>
        <v>0</v>
      </c>
      <c r="DC44" s="21">
        <f>SUM(IxI!DE45:DF45)</f>
        <v>94.206686403993345</v>
      </c>
      <c r="DD44" s="21">
        <v>0</v>
      </c>
      <c r="DE44" s="21">
        <f>SUM(IxI!DH45:DI45)</f>
        <v>0</v>
      </c>
      <c r="DF44" s="21">
        <f>IxI!DK45</f>
        <v>257.62692213115201</v>
      </c>
      <c r="DG44" s="21">
        <f>SUM(IxI!DL45:DM45)</f>
        <v>-18.787060075337976</v>
      </c>
      <c r="DH44" s="21">
        <f>IxI!DG45</f>
        <v>3.0983284175260901</v>
      </c>
      <c r="DI44" s="21">
        <f>IxI!DO45</f>
        <v>415.07359134574801</v>
      </c>
      <c r="DJ44" s="21">
        <f>IxI!DP45</f>
        <v>515.54329374878296</v>
      </c>
      <c r="DK44" s="21">
        <v>0</v>
      </c>
      <c r="DL44" s="21">
        <v>0</v>
      </c>
      <c r="DM44" s="21">
        <v>0</v>
      </c>
      <c r="DN44" s="132">
        <f t="shared" si="0"/>
        <v>3030.1296228417109</v>
      </c>
      <c r="DO44" s="22"/>
      <c r="DP44" s="126"/>
      <c r="DQ44" s="409">
        <f>Data!R68</f>
        <v>26964.648534839798</v>
      </c>
      <c r="DR44" s="141">
        <f>Data!S68</f>
        <v>1.209214325725887E-2</v>
      </c>
      <c r="DS44" s="21"/>
      <c r="DT44" s="136">
        <v>219.12586143999999</v>
      </c>
      <c r="DU44" s="141">
        <f t="shared" si="1"/>
        <v>5.7002664534902079E-3</v>
      </c>
      <c r="DV44" s="21"/>
    </row>
    <row r="45" spans="1:126">
      <c r="A45" s="24" t="str">
        <f>IxI!B46</f>
        <v>39</v>
      </c>
      <c r="B45" s="23" t="str">
        <f>IxI!C46</f>
        <v>Computers, electronics &amp; opticals</v>
      </c>
      <c r="C45" s="21">
        <f>IxI!D46</f>
        <v>2.7241364793746201</v>
      </c>
      <c r="D45" s="21">
        <f>IxI!E46</f>
        <v>0.57970707799671595</v>
      </c>
      <c r="E45" s="21">
        <f>IxI!F46</f>
        <v>0.45812560521627099</v>
      </c>
      <c r="F45" s="21">
        <f>IxI!G46</f>
        <v>3.7749804702509202</v>
      </c>
      <c r="G45" s="21">
        <f>IxI!H46</f>
        <v>1.26101863211785</v>
      </c>
      <c r="H45" s="21">
        <f>IxI!I46</f>
        <v>3.7166451428871801</v>
      </c>
      <c r="I45" s="21">
        <f>IxI!J46</f>
        <v>0</v>
      </c>
      <c r="J45" s="21">
        <f>IxI!K46</f>
        <v>1.1504646461261001</v>
      </c>
      <c r="K45" s="21">
        <f>IxI!L46</f>
        <v>18.184052641080498</v>
      </c>
      <c r="L45" s="21">
        <f>IxI!M46</f>
        <v>0.92905923413186697</v>
      </c>
      <c r="M45" s="21">
        <f>IxI!N46</f>
        <v>1.4331609788750601</v>
      </c>
      <c r="N45" s="21">
        <f>IxI!O46</f>
        <v>0.69951372718298899</v>
      </c>
      <c r="O45" s="21">
        <f>IxI!P46</f>
        <v>0.23063701077627799</v>
      </c>
      <c r="P45" s="21">
        <f>IxI!Q46</f>
        <v>1.2915455983908399</v>
      </c>
      <c r="Q45" s="21">
        <f>IxI!R46</f>
        <v>0.42981305517747198</v>
      </c>
      <c r="R45" s="21">
        <f>IxI!S46</f>
        <v>0.23748421284510099</v>
      </c>
      <c r="S45" s="21">
        <f>IxI!T46</f>
        <v>7.7141172561350499</v>
      </c>
      <c r="T45" s="21">
        <f>IxI!U46</f>
        <v>0.25254294000107802</v>
      </c>
      <c r="U45" s="21">
        <f>IxI!V46</f>
        <v>0.64279140468340701</v>
      </c>
      <c r="V45" s="21">
        <f>IxI!W46</f>
        <v>0</v>
      </c>
      <c r="W45" s="21">
        <f>IxI!X46</f>
        <v>0.83644829806824905</v>
      </c>
      <c r="X45" s="21">
        <f>IxI!Y46</f>
        <v>0.24898597399311301</v>
      </c>
      <c r="Y45" s="21">
        <f>IxI!Z46</f>
        <v>0.23431451821774901</v>
      </c>
      <c r="Z45" s="21">
        <f>IxI!AA46</f>
        <v>5.6956362663246596</v>
      </c>
      <c r="AA45" s="21">
        <f>IxI!AB46</f>
        <v>1.4750978277845599</v>
      </c>
      <c r="AB45" s="21">
        <f>IxI!AC46</f>
        <v>0.25785390161655197</v>
      </c>
      <c r="AC45" s="21">
        <f>IxI!AD46</f>
        <v>10.9715795469741</v>
      </c>
      <c r="AD45" s="21">
        <f>IxI!AE46</f>
        <v>0.25259819830567498</v>
      </c>
      <c r="AE45" s="21">
        <f>IxI!AF46</f>
        <v>0.237243975224494</v>
      </c>
      <c r="AF45" s="21">
        <f>IxI!AG46</f>
        <v>0.35520637977640301</v>
      </c>
      <c r="AG45" s="21">
        <f>IxI!AH46</f>
        <v>0.23518668898283299</v>
      </c>
      <c r="AH45" s="21">
        <f>IxI!AI46</f>
        <v>0.67358112367475098</v>
      </c>
      <c r="AI45" s="21">
        <f>IxI!AJ46</f>
        <v>5.9177376169210696</v>
      </c>
      <c r="AJ45" s="21">
        <f>IxI!AK46</f>
        <v>0.73700515200314598</v>
      </c>
      <c r="AK45" s="21">
        <f>IxI!AL46</f>
        <v>0.847920227354239</v>
      </c>
      <c r="AL45" s="21">
        <f>IxI!AM46</f>
        <v>0.65141893252284699</v>
      </c>
      <c r="AM45" s="21">
        <f>IxI!AN46</f>
        <v>0.42751286190166699</v>
      </c>
      <c r="AN45" s="21">
        <f>IxI!AO46</f>
        <v>16.441923237687099</v>
      </c>
      <c r="AO45" s="21">
        <f>IxI!AP46</f>
        <v>185.55596271496199</v>
      </c>
      <c r="AP45" s="21">
        <f>IxI!AQ46</f>
        <v>24.232930673838101</v>
      </c>
      <c r="AQ45" s="21">
        <f>IxI!AR46</f>
        <v>42.506582603502402</v>
      </c>
      <c r="AR45" s="21">
        <f>IxI!AS46</f>
        <v>8.3398583560000397</v>
      </c>
      <c r="AS45" s="21">
        <f>IxI!AT46</f>
        <v>79.503040708332094</v>
      </c>
      <c r="AT45" s="21">
        <f>IxI!AU46</f>
        <v>0.74155671977200099</v>
      </c>
      <c r="AU45" s="21">
        <f>IxI!AV46</f>
        <v>10.325876405953</v>
      </c>
      <c r="AV45" s="21">
        <f>IxI!AW46</f>
        <v>50.891005396340503</v>
      </c>
      <c r="AW45" s="21">
        <f>IxI!AX46</f>
        <v>42.724365538135601</v>
      </c>
      <c r="AX45" s="21">
        <f>IxI!AY46</f>
        <v>3.6406718357274901</v>
      </c>
      <c r="AY45" s="21">
        <f>IxI!AZ46</f>
        <v>2.0972866839524</v>
      </c>
      <c r="AZ45" s="21">
        <f>IxI!BA46</f>
        <v>4.6324092124791001</v>
      </c>
      <c r="BA45" s="21">
        <f>IxI!BB46</f>
        <v>6.8803835800592301E-3</v>
      </c>
      <c r="BB45" s="21">
        <f>IxI!BC46</f>
        <v>52.412141565227799</v>
      </c>
      <c r="BC45" s="21">
        <f>IxI!BD46</f>
        <v>14.8737740915233</v>
      </c>
      <c r="BD45" s="21">
        <f>IxI!BE46</f>
        <v>47.620323542004201</v>
      </c>
      <c r="BE45" s="21">
        <f>IxI!BF46</f>
        <v>5.9320832147498104</v>
      </c>
      <c r="BF45" s="21">
        <f>IxI!BG46</f>
        <v>6.7853235663808196</v>
      </c>
      <c r="BG45" s="21">
        <f>IxI!BH46</f>
        <v>4.1786647691365699</v>
      </c>
      <c r="BH45" s="21">
        <f>IxI!BI46</f>
        <v>3.47746946650035</v>
      </c>
      <c r="BI45" s="21">
        <f>IxI!BJ46</f>
        <v>7.0908700918039296</v>
      </c>
      <c r="BJ45" s="21">
        <f>IxI!BK46</f>
        <v>2.6502466157271098</v>
      </c>
      <c r="BK45" s="21">
        <f>IxI!BL46</f>
        <v>2.6635000602716898</v>
      </c>
      <c r="BL45" s="21">
        <f>IxI!BM46</f>
        <v>5.3712730136871798</v>
      </c>
      <c r="BM45" s="21">
        <f>IxI!BN46</f>
        <v>0.62978024216666295</v>
      </c>
      <c r="BN45" s="21">
        <f>IxI!BO46</f>
        <v>0.420376144747306</v>
      </c>
      <c r="BO45" s="21">
        <f>IxI!BP46</f>
        <v>1.24634835349828</v>
      </c>
      <c r="BP45" s="21">
        <f>IxI!BQ46</f>
        <v>0.32711719321732602</v>
      </c>
      <c r="BQ45" s="21">
        <f>IxI!BR46</f>
        <v>0.159521449758494</v>
      </c>
      <c r="BR45" s="21">
        <f>IxI!BS46</f>
        <v>0.17467324771301099</v>
      </c>
      <c r="BS45" s="21">
        <f>IxI!BT46</f>
        <v>23.3160536210505</v>
      </c>
      <c r="BT45" s="21">
        <f>IxI!BU46</f>
        <v>6.5628853051657003</v>
      </c>
      <c r="BU45" s="21">
        <f>IxI!BV46</f>
        <v>0.16544882015780199</v>
      </c>
      <c r="BV45" s="21">
        <f>IxI!BW46</f>
        <v>2.1269650344754898</v>
      </c>
      <c r="BW45" s="21">
        <f>IxI!BX46</f>
        <v>2.3924396523541702</v>
      </c>
      <c r="BX45" s="21">
        <f>IxI!BY46</f>
        <v>0.68574710753954404</v>
      </c>
      <c r="BY45" s="21">
        <f>IxI!BZ46</f>
        <v>1.26551129875546</v>
      </c>
      <c r="BZ45" s="21">
        <f>IxI!CA46</f>
        <v>0</v>
      </c>
      <c r="CA45" s="21">
        <f>IxI!CB46</f>
        <v>0.172727865797416</v>
      </c>
      <c r="CB45" s="21">
        <f>IxI!CC46</f>
        <v>0.229951778529596</v>
      </c>
      <c r="CC45" s="21">
        <f>IxI!CD46</f>
        <v>7.5063102370820894E-2</v>
      </c>
      <c r="CD45" s="21">
        <f>IxI!CE46</f>
        <v>0.35850225406598901</v>
      </c>
      <c r="CE45" s="21">
        <f>IxI!CF46</f>
        <v>3.1897449816662902</v>
      </c>
      <c r="CF45" s="21">
        <f>IxI!CG46</f>
        <v>0.74965587443950799</v>
      </c>
      <c r="CG45" s="21">
        <f>IxI!CH46</f>
        <v>0.11313212550042499</v>
      </c>
      <c r="CH45" s="21">
        <f>IxI!CI46</f>
        <v>0.43548511989111899</v>
      </c>
      <c r="CI45" s="21">
        <f>IxI!CJ46</f>
        <v>0.75110020736167904</v>
      </c>
      <c r="CJ45" s="21">
        <f>IxI!CK46</f>
        <v>2.2907598856539302</v>
      </c>
      <c r="CK45" s="21">
        <f>IxI!CL46</f>
        <v>0.16650230327218299</v>
      </c>
      <c r="CL45" s="21">
        <f>IxI!CM46</f>
        <v>1.8391390302053701</v>
      </c>
      <c r="CM45" s="21">
        <f>IxI!CN46</f>
        <v>4.4487379613849999E-2</v>
      </c>
      <c r="CN45" s="21">
        <f>IxI!CO46</f>
        <v>1.9381873945407</v>
      </c>
      <c r="CO45" s="21">
        <f>IxI!CP46</f>
        <v>0.34042457606246301</v>
      </c>
      <c r="CP45" s="21">
        <f>IxI!CQ46</f>
        <v>173.51599438920101</v>
      </c>
      <c r="CQ45" s="21">
        <f>IxI!CR46</f>
        <v>14.5248938020137</v>
      </c>
      <c r="CR45" s="21">
        <f>IxI!CS46</f>
        <v>140.22313991473999</v>
      </c>
      <c r="CS45" s="21">
        <f>IxI!CT46</f>
        <v>1.3037763384141201</v>
      </c>
      <c r="CT45" s="21">
        <f>IxI!CU46</f>
        <v>0.32922563433469298</v>
      </c>
      <c r="CU45" s="21">
        <f>IxI!CV46</f>
        <v>0.27264154102182098</v>
      </c>
      <c r="CV45" s="21">
        <f>IxI!CW46</f>
        <v>1.2872027174271099</v>
      </c>
      <c r="CW45" s="21">
        <f>IxI!CX46</f>
        <v>0.23688491840117501</v>
      </c>
      <c r="CX45" s="21">
        <f>IxI!CY46</f>
        <v>3.65715096225727</v>
      </c>
      <c r="CY45" s="21">
        <f>IxI!CZ46</f>
        <v>0.61468428632673999</v>
      </c>
      <c r="CZ45" s="21">
        <f>IxI!DA46</f>
        <v>5.0018372025510001</v>
      </c>
      <c r="DA45" s="21">
        <f>IxI!DB46</f>
        <v>0.59868647151907795</v>
      </c>
      <c r="DB45" s="21">
        <f>IxI!DC46</f>
        <v>0</v>
      </c>
      <c r="DC45" s="21">
        <f>SUM(IxI!DE46:DF46)</f>
        <v>158.93968164566812</v>
      </c>
      <c r="DD45" s="21">
        <v>0</v>
      </c>
      <c r="DE45" s="21">
        <f>SUM(IxI!DH46:DI46)</f>
        <v>0</v>
      </c>
      <c r="DF45" s="21">
        <f>IxI!DK46</f>
        <v>213.76315707547201</v>
      </c>
      <c r="DG45" s="21">
        <f>SUM(IxI!DL46:DM46)</f>
        <v>3.1071078711031271E-2</v>
      </c>
      <c r="DH45" s="21">
        <f>IxI!DG46</f>
        <v>1.66661130995444</v>
      </c>
      <c r="DI45" s="21">
        <f>IxI!DO46</f>
        <v>312.39673854650601</v>
      </c>
      <c r="DJ45" s="21">
        <f>IxI!DP46</f>
        <v>925.554759146435</v>
      </c>
      <c r="DK45" s="21">
        <v>0</v>
      </c>
      <c r="DL45" s="21">
        <v>0</v>
      </c>
      <c r="DM45" s="21">
        <v>0</v>
      </c>
      <c r="DN45" s="132">
        <f t="shared" si="0"/>
        <v>2706.5470124006956</v>
      </c>
      <c r="DO45" s="22"/>
      <c r="DP45" s="126"/>
      <c r="DQ45" s="409">
        <f>Data!R69</f>
        <v>12077.576699127425</v>
      </c>
      <c r="DR45" s="141">
        <f>Data!S69</f>
        <v>5.416120572003154E-3</v>
      </c>
      <c r="DS45" s="21"/>
      <c r="DT45" s="136">
        <v>255.08270400000001</v>
      </c>
      <c r="DU45" s="141">
        <f t="shared" si="1"/>
        <v>6.6356356612654356E-3</v>
      </c>
      <c r="DV45" s="21"/>
    </row>
    <row r="46" spans="1:126">
      <c r="A46" s="24" t="str">
        <f>IxI!B47</f>
        <v>40</v>
      </c>
      <c r="B46" s="23" t="str">
        <f>IxI!C47</f>
        <v>Electrical equipment</v>
      </c>
      <c r="C46" s="21">
        <f>IxI!D47</f>
        <v>0.80311954773232697</v>
      </c>
      <c r="D46" s="21">
        <f>IxI!E47</f>
        <v>2.9853694952380501E-2</v>
      </c>
      <c r="E46" s="21">
        <f>IxI!F47</f>
        <v>2.69397056570202E-2</v>
      </c>
      <c r="F46" s="21">
        <f>IxI!G47</f>
        <v>1.20643164419369</v>
      </c>
      <c r="G46" s="21">
        <f>IxI!H47</f>
        <v>0.161945539758892</v>
      </c>
      <c r="H46" s="21">
        <f>IxI!I47</f>
        <v>0.38971675177592002</v>
      </c>
      <c r="I46" s="21">
        <f>IxI!J47</f>
        <v>0</v>
      </c>
      <c r="J46" s="21">
        <f>IxI!K47</f>
        <v>0.106145225446538</v>
      </c>
      <c r="K46" s="21">
        <f>IxI!L47</f>
        <v>3.1320791930105001</v>
      </c>
      <c r="L46" s="21">
        <f>IxI!M47</f>
        <v>0.168653610520862</v>
      </c>
      <c r="M46" s="21">
        <f>IxI!N47</f>
        <v>0.24902108696990899</v>
      </c>
      <c r="N46" s="21">
        <f>IxI!O47</f>
        <v>0.120606988071687</v>
      </c>
      <c r="O46" s="21">
        <f>IxI!P47</f>
        <v>2.9144796480991199E-2</v>
      </c>
      <c r="P46" s="21">
        <f>IxI!Q47</f>
        <v>0.15986056754096301</v>
      </c>
      <c r="Q46" s="21">
        <f>IxI!R47</f>
        <v>4.4705581188244199E-2</v>
      </c>
      <c r="R46" s="21">
        <f>IxI!S47</f>
        <v>3.1223616789321E-2</v>
      </c>
      <c r="S46" s="21">
        <f>IxI!T47</f>
        <v>0.88296711489558499</v>
      </c>
      <c r="T46" s="21">
        <f>IxI!U47</f>
        <v>3.5004945043162199E-2</v>
      </c>
      <c r="U46" s="21">
        <f>IxI!V47</f>
        <v>0.124361301331971</v>
      </c>
      <c r="V46" s="21">
        <f>IxI!W47</f>
        <v>0</v>
      </c>
      <c r="W46" s="21">
        <f>IxI!X47</f>
        <v>0.13103251122786599</v>
      </c>
      <c r="X46" s="21">
        <f>IxI!Y47</f>
        <v>4.5183669986595301E-2</v>
      </c>
      <c r="Y46" s="21">
        <f>IxI!Z47</f>
        <v>2.9699747615653999E-2</v>
      </c>
      <c r="Z46" s="21">
        <f>IxI!AA47</f>
        <v>0.68302357403811798</v>
      </c>
      <c r="AA46" s="21">
        <f>IxI!AB47</f>
        <v>0.139738118713296</v>
      </c>
      <c r="AB46" s="21">
        <f>IxI!AC47</f>
        <v>3.0290052039028698E-2</v>
      </c>
      <c r="AC46" s="21">
        <f>IxI!AD47</f>
        <v>0.957919239541828</v>
      </c>
      <c r="AD46" s="21">
        <f>IxI!AE47</f>
        <v>3.26990607453213E-2</v>
      </c>
      <c r="AE46" s="21">
        <f>IxI!AF47</f>
        <v>3.9651488507419598E-2</v>
      </c>
      <c r="AF46" s="21">
        <f>IxI!AG47</f>
        <v>5.0350439579699598E-2</v>
      </c>
      <c r="AG46" s="21">
        <f>IxI!AH47</f>
        <v>3.0542577676396201E-2</v>
      </c>
      <c r="AH46" s="21">
        <f>IxI!AI47</f>
        <v>7.3509282595657296E-2</v>
      </c>
      <c r="AI46" s="21">
        <f>IxI!AJ47</f>
        <v>0.79507741536191401</v>
      </c>
      <c r="AJ46" s="21">
        <f>IxI!AK47</f>
        <v>9.4110128702708101E-2</v>
      </c>
      <c r="AK46" s="21">
        <f>IxI!AL47</f>
        <v>0.118497654241665</v>
      </c>
      <c r="AL46" s="21">
        <f>IxI!AM47</f>
        <v>5.8395230207180397E-2</v>
      </c>
      <c r="AM46" s="21">
        <f>IxI!AN47</f>
        <v>5.5838975164405703E-2</v>
      </c>
      <c r="AN46" s="21">
        <f>IxI!AO47</f>
        <v>2.7407358563483402</v>
      </c>
      <c r="AO46" s="21">
        <f>IxI!AP47</f>
        <v>80.591861907705194</v>
      </c>
      <c r="AP46" s="21">
        <f>IxI!AQ47</f>
        <v>16.872492972946901</v>
      </c>
      <c r="AQ46" s="21">
        <f>IxI!AR47</f>
        <v>10.818917399526001</v>
      </c>
      <c r="AR46" s="21">
        <f>IxI!AS47</f>
        <v>1.71133564406173</v>
      </c>
      <c r="AS46" s="21">
        <f>IxI!AT47</f>
        <v>13.543873205133901</v>
      </c>
      <c r="AT46" s="21">
        <f>IxI!AU47</f>
        <v>9.2341534162195094E-2</v>
      </c>
      <c r="AU46" s="21">
        <f>IxI!AV47</f>
        <v>5.0014902229962601</v>
      </c>
      <c r="AV46" s="21">
        <f>IxI!AW47</f>
        <v>32.182265371007098</v>
      </c>
      <c r="AW46" s="21">
        <f>IxI!AX47</f>
        <v>38.279655908525598</v>
      </c>
      <c r="AX46" s="21">
        <f>IxI!AY47</f>
        <v>0.38125210065441001</v>
      </c>
      <c r="AY46" s="21">
        <f>IxI!AZ47</f>
        <v>0.27834832488271299</v>
      </c>
      <c r="AZ46" s="21">
        <f>IxI!BA47</f>
        <v>1.6659729191013899</v>
      </c>
      <c r="BA46" s="21">
        <f>IxI!BB47</f>
        <v>1.19892624162423E-4</v>
      </c>
      <c r="BB46" s="21">
        <f>IxI!BC47</f>
        <v>15.667694915340901</v>
      </c>
      <c r="BC46" s="21">
        <f>IxI!BD47</f>
        <v>8.0151431805018198</v>
      </c>
      <c r="BD46" s="21">
        <f>IxI!BE47</f>
        <v>49.104097700003202</v>
      </c>
      <c r="BE46" s="21">
        <f>IxI!BF47</f>
        <v>1.24090188121603</v>
      </c>
      <c r="BF46" s="21">
        <f>IxI!BG47</f>
        <v>3.5106202652238601</v>
      </c>
      <c r="BG46" s="21">
        <f>IxI!BH47</f>
        <v>3.94091390957899</v>
      </c>
      <c r="BH46" s="21">
        <f>IxI!BI47</f>
        <v>0.52667279639169196</v>
      </c>
      <c r="BI46" s="21">
        <f>IxI!BJ47</f>
        <v>7.9499478893902999</v>
      </c>
      <c r="BJ46" s="21">
        <f>IxI!BK47</f>
        <v>0.40400574492394098</v>
      </c>
      <c r="BK46" s="21">
        <f>IxI!BL47</f>
        <v>0.48888019843805902</v>
      </c>
      <c r="BL46" s="21">
        <f>IxI!BM47</f>
        <v>0.85112565661525597</v>
      </c>
      <c r="BM46" s="21">
        <f>IxI!BN47</f>
        <v>0.151028550110333</v>
      </c>
      <c r="BN46" s="21">
        <f>IxI!BO47</f>
        <v>5.2935420150069801E-2</v>
      </c>
      <c r="BO46" s="21">
        <f>IxI!BP47</f>
        <v>8.5164993473938605E-2</v>
      </c>
      <c r="BP46" s="21">
        <f>IxI!BQ47</f>
        <v>3.8193837931192597E-2</v>
      </c>
      <c r="BQ46" s="21">
        <f>IxI!BR47</f>
        <v>2.1140462480199899E-2</v>
      </c>
      <c r="BR46" s="21">
        <f>IxI!BS47</f>
        <v>7.4347848764214894E-2</v>
      </c>
      <c r="BS46" s="21">
        <f>IxI!BT47</f>
        <v>10.387408484584901</v>
      </c>
      <c r="BT46" s="21">
        <f>IxI!BU47</f>
        <v>3.5478006476404298</v>
      </c>
      <c r="BU46" s="21">
        <f>IxI!BV47</f>
        <v>3.9024462390100399E-2</v>
      </c>
      <c r="BV46" s="21">
        <f>IxI!BW47</f>
        <v>0.77797373479783105</v>
      </c>
      <c r="BW46" s="21">
        <f>IxI!BX47</f>
        <v>0.65107569229243401</v>
      </c>
      <c r="BX46" s="21">
        <f>IxI!BY47</f>
        <v>0.20436148323636599</v>
      </c>
      <c r="BY46" s="21">
        <f>IxI!BZ47</f>
        <v>0.54973670278846298</v>
      </c>
      <c r="BZ46" s="21">
        <f>IxI!CA47</f>
        <v>0</v>
      </c>
      <c r="CA46" s="21">
        <f>IxI!CB47</f>
        <v>7.6629637147701907E-2</v>
      </c>
      <c r="CB46" s="21">
        <f>IxI!CC47</f>
        <v>0.10375487557575</v>
      </c>
      <c r="CC46" s="21">
        <f>IxI!CD47</f>
        <v>1.38801840694727E-2</v>
      </c>
      <c r="CD46" s="21">
        <f>IxI!CE47</f>
        <v>9.47698796307547E-2</v>
      </c>
      <c r="CE46" s="21">
        <f>IxI!CF47</f>
        <v>0.43539744611713499</v>
      </c>
      <c r="CF46" s="21">
        <f>IxI!CG47</f>
        <v>0.24666267818540499</v>
      </c>
      <c r="CG46" s="21">
        <f>IxI!CH47</f>
        <v>5.4528950715619799E-2</v>
      </c>
      <c r="CH46" s="21">
        <f>IxI!CI47</f>
        <v>8.1251076838751005E-2</v>
      </c>
      <c r="CI46" s="21">
        <f>IxI!CJ47</f>
        <v>5.2442588696568003E-2</v>
      </c>
      <c r="CJ46" s="21">
        <f>IxI!CK47</f>
        <v>2.8848019550324402</v>
      </c>
      <c r="CK46" s="21">
        <f>IxI!CL47</f>
        <v>8.6318232644967505E-2</v>
      </c>
      <c r="CL46" s="21">
        <f>IxI!CM47</f>
        <v>0.31145664213914098</v>
      </c>
      <c r="CM46" s="21">
        <f>IxI!CN47</f>
        <v>2.60113588400319E-2</v>
      </c>
      <c r="CN46" s="21">
        <f>IxI!CO47</f>
        <v>1.24757650097245</v>
      </c>
      <c r="CO46" s="21">
        <f>IxI!CP47</f>
        <v>8.7757113175708307E-2</v>
      </c>
      <c r="CP46" s="21">
        <f>IxI!CQ47</f>
        <v>11.966490998045799</v>
      </c>
      <c r="CQ46" s="21">
        <f>IxI!CR47</f>
        <v>2.17002095130331</v>
      </c>
      <c r="CR46" s="21">
        <f>IxI!CS47</f>
        <v>0.51059040400578803</v>
      </c>
      <c r="CS46" s="21">
        <f>IxI!CT47</f>
        <v>0.230602903677884</v>
      </c>
      <c r="CT46" s="21">
        <f>IxI!CU47</f>
        <v>0.15020236449286101</v>
      </c>
      <c r="CU46" s="21">
        <f>IxI!CV47</f>
        <v>6.9705747134929399E-2</v>
      </c>
      <c r="CV46" s="21">
        <f>IxI!CW47</f>
        <v>0.30697517957243903</v>
      </c>
      <c r="CW46" s="21">
        <f>IxI!CX47</f>
        <v>4.90620442694907E-2</v>
      </c>
      <c r="CX46" s="21">
        <f>IxI!CY47</f>
        <v>1.2647241986334401</v>
      </c>
      <c r="CY46" s="21">
        <f>IxI!CZ47</f>
        <v>0.12631874308334401</v>
      </c>
      <c r="CZ46" s="21">
        <f>IxI!DA47</f>
        <v>2.62741972429684</v>
      </c>
      <c r="DA46" s="21">
        <f>IxI!DB47</f>
        <v>0.35162443141357802</v>
      </c>
      <c r="DB46" s="21">
        <f>IxI!DC47</f>
        <v>0</v>
      </c>
      <c r="DC46" s="21">
        <f>SUM(IxI!DE47:DF47)</f>
        <v>43.240844668413779</v>
      </c>
      <c r="DD46" s="21">
        <v>0</v>
      </c>
      <c r="DE46" s="21">
        <f>SUM(IxI!DH47:DI47)</f>
        <v>0</v>
      </c>
      <c r="DF46" s="21">
        <f>IxI!DK47</f>
        <v>29.6308687116553</v>
      </c>
      <c r="DG46" s="21">
        <f>SUM(IxI!DL47:DM47)</f>
        <v>1.18621862241547</v>
      </c>
      <c r="DH46" s="21">
        <f>IxI!DG47</f>
        <v>0.83711860712441899</v>
      </c>
      <c r="DI46" s="21">
        <f>IxI!DO47</f>
        <v>56.861710489451902</v>
      </c>
      <c r="DJ46" s="21">
        <f>IxI!DP47</f>
        <v>266.89675787906799</v>
      </c>
      <c r="DK46" s="21">
        <v>0</v>
      </c>
      <c r="DL46" s="21">
        <v>0</v>
      </c>
      <c r="DM46" s="21">
        <v>0</v>
      </c>
      <c r="DN46" s="132">
        <f t="shared" si="0"/>
        <v>747.78869558308543</v>
      </c>
      <c r="DO46" s="22"/>
      <c r="DP46" s="126"/>
      <c r="DQ46" s="409">
        <f>Data!R70</f>
        <v>4842.9441820852953</v>
      </c>
      <c r="DR46" s="141">
        <f>Data!S70</f>
        <v>2.1717907712024884E-3</v>
      </c>
      <c r="DS46" s="21"/>
      <c r="DT46" s="136">
        <v>34.509506709999997</v>
      </c>
      <c r="DU46" s="141">
        <f t="shared" si="1"/>
        <v>8.9771869980473005E-4</v>
      </c>
      <c r="DV46" s="21"/>
    </row>
    <row r="47" spans="1:126">
      <c r="A47" s="30" t="str">
        <f>IxI!B48</f>
        <v>41</v>
      </c>
      <c r="B47" s="29" t="str">
        <f>IxI!C48</f>
        <v>Machinery &amp; equipment</v>
      </c>
      <c r="C47" s="27">
        <f>IxI!D48</f>
        <v>4.3781359054166504</v>
      </c>
      <c r="D47" s="27">
        <f>IxI!E48</f>
        <v>0.144106584831102</v>
      </c>
      <c r="E47" s="27">
        <f>IxI!F48</f>
        <v>0.41260025103049602</v>
      </c>
      <c r="F47" s="27">
        <f>IxI!G48</f>
        <v>2.1435069656207699</v>
      </c>
      <c r="G47" s="27">
        <f>IxI!H48</f>
        <v>0.81867981823882796</v>
      </c>
      <c r="H47" s="27">
        <f>IxI!I48</f>
        <v>9.9574905519902508</v>
      </c>
      <c r="I47" s="27">
        <f>IxI!J48</f>
        <v>0</v>
      </c>
      <c r="J47" s="27">
        <f>IxI!K48</f>
        <v>3.2390343774672399</v>
      </c>
      <c r="K47" s="27">
        <f>IxI!L48</f>
        <v>18.0142855348751</v>
      </c>
      <c r="L47" s="27">
        <f>IxI!M48</f>
        <v>1.02060844532489</v>
      </c>
      <c r="M47" s="27">
        <f>IxI!N48</f>
        <v>1.35321101402749</v>
      </c>
      <c r="N47" s="27">
        <f>IxI!O48</f>
        <v>0.68165398284475598</v>
      </c>
      <c r="O47" s="27">
        <f>IxI!P48</f>
        <v>0.149100821758123</v>
      </c>
      <c r="P47" s="27">
        <f>IxI!Q48</f>
        <v>5.8923583508611204</v>
      </c>
      <c r="Q47" s="27">
        <f>IxI!R48</f>
        <v>2.51398841423863</v>
      </c>
      <c r="R47" s="27">
        <f>IxI!S48</f>
        <v>0.221021800324079</v>
      </c>
      <c r="S47" s="27">
        <f>IxI!T48</f>
        <v>16.012557688310299</v>
      </c>
      <c r="T47" s="27">
        <f>IxI!U48</f>
        <v>0.28812692445418098</v>
      </c>
      <c r="U47" s="27">
        <f>IxI!V48</f>
        <v>0.74542929925865997</v>
      </c>
      <c r="V47" s="27">
        <f>IxI!W48</f>
        <v>0</v>
      </c>
      <c r="W47" s="27">
        <f>IxI!X48</f>
        <v>2.8240551683668298</v>
      </c>
      <c r="X47" s="27">
        <f>IxI!Y48</f>
        <v>0.220586647797758</v>
      </c>
      <c r="Y47" s="27">
        <f>IxI!Z48</f>
        <v>0.13927257674504301</v>
      </c>
      <c r="Z47" s="27">
        <f>IxI!AA48</f>
        <v>8.1756710844565497</v>
      </c>
      <c r="AA47" s="27">
        <f>IxI!AB48</f>
        <v>8.1720645756467398</v>
      </c>
      <c r="AB47" s="27">
        <f>IxI!AC48</f>
        <v>1.3558788117120999</v>
      </c>
      <c r="AC47" s="27">
        <f>IxI!AD48</f>
        <v>20.306463128171401</v>
      </c>
      <c r="AD47" s="27">
        <f>IxI!AE48</f>
        <v>0.29845054889997003</v>
      </c>
      <c r="AE47" s="27">
        <f>IxI!AF48</f>
        <v>0.226329122835153</v>
      </c>
      <c r="AF47" s="27">
        <f>IxI!AG48</f>
        <v>0.35756231319364401</v>
      </c>
      <c r="AG47" s="27">
        <f>IxI!AH48</f>
        <v>0.140543475045382</v>
      </c>
      <c r="AH47" s="27">
        <f>IxI!AI48</f>
        <v>1.34323759425433</v>
      </c>
      <c r="AI47" s="27">
        <f>IxI!AJ48</f>
        <v>9.6396524170086799</v>
      </c>
      <c r="AJ47" s="27">
        <f>IxI!AK48</f>
        <v>0.93537207245790199</v>
      </c>
      <c r="AK47" s="27">
        <f>IxI!AL48</f>
        <v>3.4973342597719701</v>
      </c>
      <c r="AL47" s="27">
        <f>IxI!AM48</f>
        <v>2.5273774017281698</v>
      </c>
      <c r="AM47" s="27">
        <f>IxI!AN48</f>
        <v>0.32474499045944499</v>
      </c>
      <c r="AN47" s="27">
        <f>IxI!AO48</f>
        <v>38.733522527113998</v>
      </c>
      <c r="AO47" s="27">
        <f>IxI!AP48</f>
        <v>22.8584230739574</v>
      </c>
      <c r="AP47" s="27">
        <f>IxI!AQ48</f>
        <v>23.948284740840901</v>
      </c>
      <c r="AQ47" s="27">
        <f>IxI!AR48</f>
        <v>116.183307509584</v>
      </c>
      <c r="AR47" s="27">
        <f>IxI!AS48</f>
        <v>13.1701648605755</v>
      </c>
      <c r="AS47" s="27">
        <f>IxI!AT48</f>
        <v>69.598628425830697</v>
      </c>
      <c r="AT47" s="27">
        <f>IxI!AU48</f>
        <v>2.2381781507503198</v>
      </c>
      <c r="AU47" s="27">
        <f>IxI!AV48</f>
        <v>2.7133973522524402</v>
      </c>
      <c r="AV47" s="27">
        <f>IxI!AW48</f>
        <v>37.009986356801797</v>
      </c>
      <c r="AW47" s="27">
        <f>IxI!AX48</f>
        <v>48.691596384260897</v>
      </c>
      <c r="AX47" s="27">
        <f>IxI!AY48</f>
        <v>2.5978079859949399</v>
      </c>
      <c r="AY47" s="27">
        <f>IxI!AZ48</f>
        <v>5.8249327214042603</v>
      </c>
      <c r="AZ47" s="27">
        <f>IxI!BA48</f>
        <v>5.7076756821489196</v>
      </c>
      <c r="BA47" s="27">
        <f>IxI!BB48</f>
        <v>2.8731124306976402E-4</v>
      </c>
      <c r="BB47" s="27">
        <f>IxI!BC48</f>
        <v>48.575442184506798</v>
      </c>
      <c r="BC47" s="27">
        <f>IxI!BD48</f>
        <v>18.627221143652999</v>
      </c>
      <c r="BD47" s="27">
        <f>IxI!BE48</f>
        <v>42.723146639943799</v>
      </c>
      <c r="BE47" s="27">
        <f>IxI!BF48</f>
        <v>20.763935080167599</v>
      </c>
      <c r="BF47" s="27">
        <f>IxI!BG48</f>
        <v>10.1794051103263</v>
      </c>
      <c r="BG47" s="27">
        <f>IxI!BH48</f>
        <v>4.8648648208217802</v>
      </c>
      <c r="BH47" s="27">
        <f>IxI!BI48</f>
        <v>2.7269366598615701</v>
      </c>
      <c r="BI47" s="27">
        <f>IxI!BJ48</f>
        <v>4.4463197320300596</v>
      </c>
      <c r="BJ47" s="27">
        <f>IxI!BK48</f>
        <v>1.74423547659871</v>
      </c>
      <c r="BK47" s="27">
        <f>IxI!BL48</f>
        <v>1.6327630962117601</v>
      </c>
      <c r="BL47" s="27">
        <f>IxI!BM48</f>
        <v>3.4287207378420899</v>
      </c>
      <c r="BM47" s="27">
        <f>IxI!BN48</f>
        <v>0.49632039715304699</v>
      </c>
      <c r="BN47" s="27">
        <f>IxI!BO48</f>
        <v>0.23190732183816401</v>
      </c>
      <c r="BO47" s="27">
        <f>IxI!BP48</f>
        <v>0.53648072987600404</v>
      </c>
      <c r="BP47" s="27">
        <f>IxI!BQ48</f>
        <v>0.39940569235534701</v>
      </c>
      <c r="BQ47" s="27">
        <f>IxI!BR48</f>
        <v>4.4127622270907302E-2</v>
      </c>
      <c r="BR47" s="27">
        <f>IxI!BS48</f>
        <v>0.206165206320373</v>
      </c>
      <c r="BS47" s="27">
        <f>IxI!BT48</f>
        <v>6.6415263716297996</v>
      </c>
      <c r="BT47" s="27">
        <f>IxI!BU48</f>
        <v>5.1996695666450403</v>
      </c>
      <c r="BU47" s="27">
        <f>IxI!BV48</f>
        <v>7.1079832464438594E-2</v>
      </c>
      <c r="BV47" s="27">
        <f>IxI!BW48</f>
        <v>2.0154483520070801</v>
      </c>
      <c r="BW47" s="27">
        <f>IxI!BX48</f>
        <v>2.1423884707832199</v>
      </c>
      <c r="BX47" s="27">
        <f>IxI!BY48</f>
        <v>0.52244943620667905</v>
      </c>
      <c r="BY47" s="27">
        <f>IxI!BZ48</f>
        <v>1.15476050484644</v>
      </c>
      <c r="BZ47" s="27">
        <f>IxI!CA48</f>
        <v>0</v>
      </c>
      <c r="CA47" s="27">
        <f>IxI!CB48</f>
        <v>9.9667610128644696E-2</v>
      </c>
      <c r="CB47" s="27">
        <f>IxI!CC48</f>
        <v>0.32209128733847497</v>
      </c>
      <c r="CC47" s="27">
        <f>IxI!CD48</f>
        <v>0.105767148274498</v>
      </c>
      <c r="CD47" s="27">
        <f>IxI!CE48</f>
        <v>0.43519728124798002</v>
      </c>
      <c r="CE47" s="27">
        <f>IxI!CF48</f>
        <v>1.7263979324833501</v>
      </c>
      <c r="CF47" s="27">
        <f>IxI!CG48</f>
        <v>0.31186061604170401</v>
      </c>
      <c r="CG47" s="27">
        <f>IxI!CH48</f>
        <v>0.184289744152032</v>
      </c>
      <c r="CH47" s="27">
        <f>IxI!CI48</f>
        <v>0.39082954791594798</v>
      </c>
      <c r="CI47" s="27">
        <f>IxI!CJ48</f>
        <v>0.271110421698179</v>
      </c>
      <c r="CJ47" s="27">
        <f>IxI!CK48</f>
        <v>2.23383368513425</v>
      </c>
      <c r="CK47" s="27">
        <f>IxI!CL48</f>
        <v>0.312928925594259</v>
      </c>
      <c r="CL47" s="27">
        <f>IxI!CM48</f>
        <v>1.1310571383171</v>
      </c>
      <c r="CM47" s="27">
        <f>IxI!CN48</f>
        <v>9.7783369781788004E-2</v>
      </c>
      <c r="CN47" s="27">
        <f>IxI!CO48</f>
        <v>4.2846046436415399</v>
      </c>
      <c r="CO47" s="27">
        <f>IxI!CP48</f>
        <v>0.31660955901409099</v>
      </c>
      <c r="CP47" s="27">
        <f>IxI!CQ48</f>
        <v>12.0696994352899</v>
      </c>
      <c r="CQ47" s="27">
        <f>IxI!CR48</f>
        <v>0.73804928429796302</v>
      </c>
      <c r="CR47" s="27">
        <f>IxI!CS48</f>
        <v>0.91956590877796196</v>
      </c>
      <c r="CS47" s="27">
        <f>IxI!CT48</f>
        <v>0.41682023773049298</v>
      </c>
      <c r="CT47" s="27">
        <f>IxI!CU48</f>
        <v>0.34910444077416303</v>
      </c>
      <c r="CU47" s="27">
        <f>IxI!CV48</f>
        <v>8.3635877242076301E-2</v>
      </c>
      <c r="CV47" s="27">
        <f>IxI!CW48</f>
        <v>0.37524417473667498</v>
      </c>
      <c r="CW47" s="27">
        <f>IxI!CX48</f>
        <v>8.3664133947979599E-2</v>
      </c>
      <c r="CX47" s="27">
        <f>IxI!CY48</f>
        <v>1.98786860154442</v>
      </c>
      <c r="CY47" s="27">
        <f>IxI!CZ48</f>
        <v>0.150790389636141</v>
      </c>
      <c r="CZ47" s="27">
        <f>IxI!DA48</f>
        <v>1.6153678067431501</v>
      </c>
      <c r="DA47" s="27">
        <f>IxI!DB48</f>
        <v>0.37064409746604798</v>
      </c>
      <c r="DB47" s="27">
        <f>IxI!DC48</f>
        <v>0</v>
      </c>
      <c r="DC47" s="27">
        <f>SUM(IxI!DE48:DF48)</f>
        <v>43.106533368143012</v>
      </c>
      <c r="DD47" s="27">
        <v>0</v>
      </c>
      <c r="DE47" s="27">
        <f>SUM(IxI!DH48:DI48)</f>
        <v>0</v>
      </c>
      <c r="DF47" s="27">
        <f>IxI!DK48</f>
        <v>413.28391387881902</v>
      </c>
      <c r="DG47" s="27">
        <f>SUM(IxI!DL48:DM48)</f>
        <v>-10.211081814709484</v>
      </c>
      <c r="DH47" s="27">
        <f>IxI!DG48</f>
        <v>6.2888806764653901E-2</v>
      </c>
      <c r="DI47" s="27">
        <f>IxI!DO48</f>
        <v>372.61738503784397</v>
      </c>
      <c r="DJ47" s="27">
        <f>IxI!DP48</f>
        <v>831.31583420113998</v>
      </c>
      <c r="DK47" s="27">
        <v>0</v>
      </c>
      <c r="DL47" s="27">
        <v>0</v>
      </c>
      <c r="DM47" s="27">
        <v>0</v>
      </c>
      <c r="DN47" s="133">
        <f t="shared" si="0"/>
        <v>2378.6813629654944</v>
      </c>
      <c r="DO47" s="22"/>
      <c r="DP47" s="126"/>
      <c r="DQ47" s="410">
        <f>Data!R71</f>
        <v>15770.71493013327</v>
      </c>
      <c r="DR47" s="142">
        <f>Data!S71</f>
        <v>7.0722874046797142E-3</v>
      </c>
      <c r="DS47" s="21"/>
      <c r="DT47" s="137">
        <v>139.3746222</v>
      </c>
      <c r="DU47" s="142">
        <f t="shared" si="1"/>
        <v>3.6256445413316509E-3</v>
      </c>
      <c r="DV47" s="21"/>
    </row>
    <row r="48" spans="1:126">
      <c r="A48" s="24" t="str">
        <f>IxI!B49</f>
        <v>42</v>
      </c>
      <c r="B48" s="23" t="str">
        <f>IxI!C49</f>
        <v>Motor Vehicles</v>
      </c>
      <c r="C48" s="21">
        <f>IxI!D49</f>
        <v>0.34275639826195498</v>
      </c>
      <c r="D48" s="21">
        <f>IxI!E49</f>
        <v>1.32910452298174E-3</v>
      </c>
      <c r="E48" s="21">
        <f>IxI!F49</f>
        <v>0.13607717519658299</v>
      </c>
      <c r="F48" s="21">
        <f>IxI!G49</f>
        <v>9.32277845563214E-3</v>
      </c>
      <c r="G48" s="21">
        <f>IxI!H49</f>
        <v>5.0925914775292996E-3</v>
      </c>
      <c r="H48" s="21">
        <f>IxI!I49</f>
        <v>0.85738726648730501</v>
      </c>
      <c r="I48" s="21">
        <f>IxI!J49</f>
        <v>0</v>
      </c>
      <c r="J48" s="21">
        <f>IxI!K49</f>
        <v>1.33695383354439</v>
      </c>
      <c r="K48" s="21">
        <f>IxI!L49</f>
        <v>0.72922787079958995</v>
      </c>
      <c r="L48" s="21">
        <f>IxI!M49</f>
        <v>0.28631092340995401</v>
      </c>
      <c r="M48" s="21">
        <f>IxI!N49</f>
        <v>0.19947466182575599</v>
      </c>
      <c r="N48" s="21">
        <f>IxI!O49</f>
        <v>0.248548656482975</v>
      </c>
      <c r="O48" s="21">
        <f>IxI!P49</f>
        <v>1.45061215005968E-3</v>
      </c>
      <c r="P48" s="21">
        <f>IxI!Q49</f>
        <v>1.41102788397964</v>
      </c>
      <c r="Q48" s="21">
        <f>IxI!R49</f>
        <v>0.20778060862518599</v>
      </c>
      <c r="R48" s="21">
        <f>IxI!S49</f>
        <v>0.12920394930203799</v>
      </c>
      <c r="S48" s="21">
        <f>IxI!T49</f>
        <v>0.99830291186343101</v>
      </c>
      <c r="T48" s="21">
        <f>IxI!U49</f>
        <v>0.12586578323217301</v>
      </c>
      <c r="U48" s="21">
        <f>IxI!V49</f>
        <v>0.36348854029952798</v>
      </c>
      <c r="V48" s="21">
        <f>IxI!W49</f>
        <v>0</v>
      </c>
      <c r="W48" s="21">
        <f>IxI!X49</f>
        <v>0.29317967526497801</v>
      </c>
      <c r="X48" s="21">
        <f>IxI!Y49</f>
        <v>0.102369020007964</v>
      </c>
      <c r="Y48" s="21">
        <f>IxI!Z49</f>
        <v>5.46214670618375E-2</v>
      </c>
      <c r="Z48" s="21">
        <f>IxI!AA49</f>
        <v>1.49244907424066</v>
      </c>
      <c r="AA48" s="21">
        <f>IxI!AB49</f>
        <v>1.66448181827618</v>
      </c>
      <c r="AB48" s="21">
        <f>IxI!AC49</f>
        <v>0.235609787595702</v>
      </c>
      <c r="AC48" s="21">
        <f>IxI!AD49</f>
        <v>1.4159746568854701</v>
      </c>
      <c r="AD48" s="21">
        <f>IxI!AE49</f>
        <v>2.1537611859634501E-2</v>
      </c>
      <c r="AE48" s="21">
        <f>IxI!AF49</f>
        <v>3.0924782956112201E-2</v>
      </c>
      <c r="AF48" s="21">
        <f>IxI!AG49</f>
        <v>1.1937338318588399E-2</v>
      </c>
      <c r="AG48" s="21">
        <f>IxI!AH49</f>
        <v>5.8417635137227898E-3</v>
      </c>
      <c r="AH48" s="21">
        <f>IxI!AI49</f>
        <v>8.9711461147910995E-2</v>
      </c>
      <c r="AI48" s="21">
        <f>IxI!AJ49</f>
        <v>1.3739863682859601</v>
      </c>
      <c r="AJ48" s="21">
        <f>IxI!AK49</f>
        <v>0.98574965259637704</v>
      </c>
      <c r="AK48" s="21">
        <f>IxI!AL49</f>
        <v>0.79879832467272704</v>
      </c>
      <c r="AL48" s="21">
        <f>IxI!AM49</f>
        <v>0.74290807602271702</v>
      </c>
      <c r="AM48" s="21">
        <f>IxI!AN49</f>
        <v>0.12498106281257899</v>
      </c>
      <c r="AN48" s="21">
        <f>IxI!AO49</f>
        <v>5.9179256012499204</v>
      </c>
      <c r="AO48" s="21">
        <f>IxI!AP49</f>
        <v>2.9104340144241299</v>
      </c>
      <c r="AP48" s="21">
        <f>IxI!AQ49</f>
        <v>1.6409289775160401</v>
      </c>
      <c r="AQ48" s="21">
        <f>IxI!AR49</f>
        <v>10.248629799462799</v>
      </c>
      <c r="AR48" s="21">
        <f>IxI!AS49</f>
        <v>9.8701945361356493</v>
      </c>
      <c r="AS48" s="21">
        <f>IxI!AT49</f>
        <v>2.58975690952383</v>
      </c>
      <c r="AT48" s="21">
        <f>IxI!AU49</f>
        <v>0.120895616542138</v>
      </c>
      <c r="AU48" s="21">
        <f>IxI!AV49</f>
        <v>0.30612262277198599</v>
      </c>
      <c r="AV48" s="21">
        <f>IxI!AW49</f>
        <v>2.6409542255817402</v>
      </c>
      <c r="AW48" s="21">
        <f>IxI!AX49</f>
        <v>3.1689693528309499</v>
      </c>
      <c r="AX48" s="21">
        <f>IxI!AY49</f>
        <v>0.15146802326421499</v>
      </c>
      <c r="AY48" s="21">
        <f>IxI!AZ49</f>
        <v>0.45363694674376298</v>
      </c>
      <c r="AZ48" s="21">
        <f>IxI!BA49</f>
        <v>2.8332747730982102</v>
      </c>
      <c r="BA48" s="21">
        <f>IxI!BB49</f>
        <v>2.6010846174764799E-5</v>
      </c>
      <c r="BB48" s="21">
        <f>IxI!BC49</f>
        <v>2.1448153432232999</v>
      </c>
      <c r="BC48" s="21">
        <f>IxI!BD49</f>
        <v>0.95294990971416904</v>
      </c>
      <c r="BD48" s="21">
        <f>IxI!BE49</f>
        <v>3.3315049540567099</v>
      </c>
      <c r="BE48" s="21">
        <f>IxI!BF49</f>
        <v>24.643149630816598</v>
      </c>
      <c r="BF48" s="21">
        <f>IxI!BG49</f>
        <v>3.6262371925873098</v>
      </c>
      <c r="BG48" s="21">
        <f>IxI!BH49</f>
        <v>3.1159764500491098</v>
      </c>
      <c r="BH48" s="21">
        <f>IxI!BI49</f>
        <v>8.7604887939442502E-2</v>
      </c>
      <c r="BI48" s="21">
        <f>IxI!BJ49</f>
        <v>4.6833320826278602</v>
      </c>
      <c r="BJ48" s="21">
        <f>IxI!BK49</f>
        <v>5.50033911471021E-2</v>
      </c>
      <c r="BK48" s="21">
        <f>IxI!BL49</f>
        <v>7.1589093053428601E-2</v>
      </c>
      <c r="BL48" s="21">
        <f>IxI!BM49</f>
        <v>0.35727238018711899</v>
      </c>
      <c r="BM48" s="21">
        <f>IxI!BN49</f>
        <v>0.15182172473352901</v>
      </c>
      <c r="BN48" s="21">
        <f>IxI!BO49</f>
        <v>6.3822196915810897E-2</v>
      </c>
      <c r="BO48" s="21">
        <f>IxI!BP49</f>
        <v>0.176636651249822</v>
      </c>
      <c r="BP48" s="21">
        <f>IxI!BQ49</f>
        <v>3.7739346128871601E-2</v>
      </c>
      <c r="BQ48" s="21">
        <f>IxI!BR49</f>
        <v>6.7864543487117599E-3</v>
      </c>
      <c r="BR48" s="21">
        <f>IxI!BS49</f>
        <v>2.0579312979918898E-2</v>
      </c>
      <c r="BS48" s="21">
        <f>IxI!BT49</f>
        <v>0.24886449657007501</v>
      </c>
      <c r="BT48" s="21">
        <f>IxI!BU49</f>
        <v>0.71746456056622598</v>
      </c>
      <c r="BU48" s="21">
        <f>IxI!BV49</f>
        <v>1.7799878453090098E-2</v>
      </c>
      <c r="BV48" s="21">
        <f>IxI!BW49</f>
        <v>0.50641669656863098</v>
      </c>
      <c r="BW48" s="21">
        <f>IxI!BX49</f>
        <v>0.76927764832369205</v>
      </c>
      <c r="BX48" s="21">
        <f>IxI!BY49</f>
        <v>0.163039841130457</v>
      </c>
      <c r="BY48" s="21">
        <f>IxI!BZ49</f>
        <v>0.40064489375541801</v>
      </c>
      <c r="BZ48" s="21">
        <f>IxI!CA49</f>
        <v>0</v>
      </c>
      <c r="CA48" s="21">
        <f>IxI!CB49</f>
        <v>4.8303353538056301E-2</v>
      </c>
      <c r="CB48" s="21">
        <f>IxI!CC49</f>
        <v>0.10519408199986099</v>
      </c>
      <c r="CC48" s="21">
        <f>IxI!CD49</f>
        <v>6.4246407939136899E-2</v>
      </c>
      <c r="CD48" s="21">
        <f>IxI!CE49</f>
        <v>0.213520175737616</v>
      </c>
      <c r="CE48" s="21">
        <f>IxI!CF49</f>
        <v>0.70871460405994402</v>
      </c>
      <c r="CF48" s="21">
        <f>IxI!CG49</f>
        <v>9.5934096550095896E-2</v>
      </c>
      <c r="CG48" s="21">
        <f>IxI!CH49</f>
        <v>5.5203542674864103E-2</v>
      </c>
      <c r="CH48" s="21">
        <f>IxI!CI49</f>
        <v>6.0183202147069598E-2</v>
      </c>
      <c r="CI48" s="21">
        <f>IxI!CJ49</f>
        <v>1.7446277863699101E-2</v>
      </c>
      <c r="CJ48" s="21">
        <f>IxI!CK49</f>
        <v>4.0901653292219198</v>
      </c>
      <c r="CK48" s="21">
        <f>IxI!CL49</f>
        <v>0.105351164533337</v>
      </c>
      <c r="CL48" s="21">
        <f>IxI!CM49</f>
        <v>0.24107684483255101</v>
      </c>
      <c r="CM48" s="21">
        <f>IxI!CN49</f>
        <v>0.177842134054957</v>
      </c>
      <c r="CN48" s="21">
        <f>IxI!CO49</f>
        <v>0.63441852248951103</v>
      </c>
      <c r="CO48" s="21">
        <f>IxI!CP49</f>
        <v>0.119446624105759</v>
      </c>
      <c r="CP48" s="21">
        <f>IxI!CQ49</f>
        <v>4.4894151802866702</v>
      </c>
      <c r="CQ48" s="21">
        <f>IxI!CR49</f>
        <v>0.38690499912413501</v>
      </c>
      <c r="CR48" s="21">
        <f>IxI!CS49</f>
        <v>0.180502478340789</v>
      </c>
      <c r="CS48" s="21">
        <f>IxI!CT49</f>
        <v>0.34185871390824202</v>
      </c>
      <c r="CT48" s="21">
        <f>IxI!CU49</f>
        <v>0.105402271699468</v>
      </c>
      <c r="CU48" s="21">
        <f>IxI!CV49</f>
        <v>1.5073118465489E-2</v>
      </c>
      <c r="CV48" s="21">
        <f>IxI!CW49</f>
        <v>9.7465930243911605E-2</v>
      </c>
      <c r="CW48" s="21">
        <f>IxI!CX49</f>
        <v>1.78090447420222E-2</v>
      </c>
      <c r="CX48" s="21">
        <f>IxI!CY49</f>
        <v>0.48012034298234602</v>
      </c>
      <c r="CY48" s="21">
        <f>IxI!CZ49</f>
        <v>4.7030421360488302E-2</v>
      </c>
      <c r="CZ48" s="21">
        <f>IxI!DA49</f>
        <v>0.36542495725811203</v>
      </c>
      <c r="DA48" s="21">
        <f>IxI!DB49</f>
        <v>0.14712998709490499</v>
      </c>
      <c r="DB48" s="21">
        <f>IxI!DC49</f>
        <v>0</v>
      </c>
      <c r="DC48" s="21">
        <f>SUM(IxI!DE49:DF49)</f>
        <v>210.20102137849531</v>
      </c>
      <c r="DD48" s="21">
        <v>0</v>
      </c>
      <c r="DE48" s="21">
        <f>SUM(IxI!DH49:DI49)</f>
        <v>0</v>
      </c>
      <c r="DF48" s="21">
        <f>IxI!DK49</f>
        <v>58.7142703847191</v>
      </c>
      <c r="DG48" s="21">
        <f>SUM(IxI!DL49:DM49)</f>
        <v>-4.5821742947076789</v>
      </c>
      <c r="DH48" s="21">
        <f>IxI!DG49</f>
        <v>0.50553251797077103</v>
      </c>
      <c r="DI48" s="21">
        <f>IxI!DO49</f>
        <v>33.613982313557202</v>
      </c>
      <c r="DJ48" s="21">
        <f>IxI!DP49</f>
        <v>63.421174828715003</v>
      </c>
      <c r="DK48" s="21">
        <v>0</v>
      </c>
      <c r="DL48" s="21">
        <v>0</v>
      </c>
      <c r="DM48" s="21">
        <v>0</v>
      </c>
      <c r="DN48" s="132">
        <f t="shared" si="0"/>
        <v>481.32320085455837</v>
      </c>
      <c r="DO48" s="22"/>
      <c r="DP48" s="126"/>
      <c r="DQ48" s="409">
        <f>Data!R72</f>
        <v>2450.7353643524193</v>
      </c>
      <c r="DR48" s="141">
        <f>Data!S72</f>
        <v>1.0990183340639649E-3</v>
      </c>
      <c r="DS48" s="21"/>
      <c r="DT48" s="136">
        <v>20.50584903</v>
      </c>
      <c r="DU48" s="141">
        <f t="shared" si="1"/>
        <v>5.3343225924088226E-4</v>
      </c>
      <c r="DV48" s="21"/>
    </row>
    <row r="49" spans="1:126">
      <c r="A49" s="24" t="str">
        <f>IxI!B50</f>
        <v>43</v>
      </c>
      <c r="B49" s="23" t="str">
        <f>IxI!C50</f>
        <v>Other transport equipment</v>
      </c>
      <c r="C49" s="21">
        <f>IxI!D50</f>
        <v>1.06380354188721</v>
      </c>
      <c r="D49" s="21">
        <f>IxI!E50</f>
        <v>6.9870431974370095E-2</v>
      </c>
      <c r="E49" s="21">
        <f>IxI!F50</f>
        <v>0.53031010854709704</v>
      </c>
      <c r="F49" s="21">
        <f>IxI!G50</f>
        <v>18.8083952746635</v>
      </c>
      <c r="G49" s="21">
        <f>IxI!H50</f>
        <v>2.92631754559851</v>
      </c>
      <c r="H49" s="21">
        <f>IxI!I50</f>
        <v>1.14097879587767</v>
      </c>
      <c r="I49" s="21">
        <f>IxI!J50</f>
        <v>0</v>
      </c>
      <c r="J49" s="21">
        <f>IxI!K50</f>
        <v>0.34046511357050901</v>
      </c>
      <c r="K49" s="21">
        <f>IxI!L50</f>
        <v>24.256058056493298</v>
      </c>
      <c r="L49" s="21">
        <f>IxI!M50</f>
        <v>0.50728683875932401</v>
      </c>
      <c r="M49" s="21">
        <f>IxI!N50</f>
        <v>0.48701673716757699</v>
      </c>
      <c r="N49" s="21">
        <f>IxI!O50</f>
        <v>0.20601191899841101</v>
      </c>
      <c r="O49" s="21">
        <f>IxI!P50</f>
        <v>5.8917777684470901E-2</v>
      </c>
      <c r="P49" s="21">
        <f>IxI!Q50</f>
        <v>0.65571190742695495</v>
      </c>
      <c r="Q49" s="21">
        <f>IxI!R50</f>
        <v>0.32656568356786297</v>
      </c>
      <c r="R49" s="21">
        <f>IxI!S50</f>
        <v>6.40137617142712E-2</v>
      </c>
      <c r="S49" s="21">
        <f>IxI!T50</f>
        <v>2.9515760012223198</v>
      </c>
      <c r="T49" s="21">
        <f>IxI!U50</f>
        <v>0.39573122547260597</v>
      </c>
      <c r="U49" s="21">
        <f>IxI!V50</f>
        <v>0.51664544065403595</v>
      </c>
      <c r="V49" s="21">
        <f>IxI!W50</f>
        <v>0</v>
      </c>
      <c r="W49" s="21">
        <f>IxI!X50</f>
        <v>0.229004993380265</v>
      </c>
      <c r="X49" s="21">
        <f>IxI!Y50</f>
        <v>5.7878526474540601E-2</v>
      </c>
      <c r="Y49" s="21">
        <f>IxI!Z50</f>
        <v>5.7201951093275798E-2</v>
      </c>
      <c r="Z49" s="21">
        <f>IxI!AA50</f>
        <v>1.88801431283693</v>
      </c>
      <c r="AA49" s="21">
        <f>IxI!AB50</f>
        <v>0.55400558235203001</v>
      </c>
      <c r="AB49" s="21">
        <f>IxI!AC50</f>
        <v>0.11611625037668</v>
      </c>
      <c r="AC49" s="21">
        <f>IxI!AD50</f>
        <v>3.1524411838509199</v>
      </c>
      <c r="AD49" s="21">
        <f>IxI!AE50</f>
        <v>8.4235003315647594E-2</v>
      </c>
      <c r="AE49" s="21">
        <f>IxI!AF50</f>
        <v>7.5803754094554796E-2</v>
      </c>
      <c r="AF49" s="21">
        <f>IxI!AG50</f>
        <v>7.8855397544276298E-2</v>
      </c>
      <c r="AG49" s="21">
        <f>IxI!AH50</f>
        <v>6.45337130154056E-2</v>
      </c>
      <c r="AH49" s="21">
        <f>IxI!AI50</f>
        <v>0.23915105571057099</v>
      </c>
      <c r="AI49" s="21">
        <f>IxI!AJ50</f>
        <v>2.58551842255905</v>
      </c>
      <c r="AJ49" s="21">
        <f>IxI!AK50</f>
        <v>0.22148576232266701</v>
      </c>
      <c r="AK49" s="21">
        <f>IxI!AL50</f>
        <v>0.38630458567208298</v>
      </c>
      <c r="AL49" s="21">
        <f>IxI!AM50</f>
        <v>0.28102538760036</v>
      </c>
      <c r="AM49" s="21">
        <f>IxI!AN50</f>
        <v>0.45769858761228499</v>
      </c>
      <c r="AN49" s="21">
        <f>IxI!AO50</f>
        <v>10.440509404482</v>
      </c>
      <c r="AO49" s="21">
        <f>IxI!AP50</f>
        <v>4.3694882254889604</v>
      </c>
      <c r="AP49" s="21">
        <f>IxI!AQ50</f>
        <v>3.7000946524941098</v>
      </c>
      <c r="AQ49" s="21">
        <f>IxI!AR50</f>
        <v>14.481446543403999</v>
      </c>
      <c r="AR49" s="21">
        <f>IxI!AS50</f>
        <v>2.61412408424995</v>
      </c>
      <c r="AS49" s="21">
        <f>IxI!AT50</f>
        <v>375.49418852230099</v>
      </c>
      <c r="AT49" s="21">
        <f>IxI!AU50</f>
        <v>0.33006532349156498</v>
      </c>
      <c r="AU49" s="21">
        <f>IxI!AV50</f>
        <v>1.00174585697583</v>
      </c>
      <c r="AV49" s="21">
        <f>IxI!AW50</f>
        <v>32.749176978772098</v>
      </c>
      <c r="AW49" s="21">
        <f>IxI!AX50</f>
        <v>7.3536021602701496</v>
      </c>
      <c r="AX49" s="21">
        <f>IxI!AY50</f>
        <v>0.31741796478997197</v>
      </c>
      <c r="AY49" s="21">
        <f>IxI!AZ50</f>
        <v>0.65589627533586603</v>
      </c>
      <c r="AZ49" s="21">
        <f>IxI!BA50</f>
        <v>1.1122866754749201</v>
      </c>
      <c r="BA49" s="21">
        <f>IxI!BB50</f>
        <v>2.21775028209824E-4</v>
      </c>
      <c r="BB49" s="21">
        <f>IxI!BC50</f>
        <v>15.3070011093586</v>
      </c>
      <c r="BC49" s="21">
        <f>IxI!BD50</f>
        <v>4.6835150630315097</v>
      </c>
      <c r="BD49" s="21">
        <f>IxI!BE50</f>
        <v>11.5938053006454</v>
      </c>
      <c r="BE49" s="21">
        <f>IxI!BF50</f>
        <v>2.1308085933085201</v>
      </c>
      <c r="BF49" s="21">
        <f>IxI!BG50</f>
        <v>2.4986354748249502</v>
      </c>
      <c r="BG49" s="21">
        <f>IxI!BH50</f>
        <v>1.5802344760927201</v>
      </c>
      <c r="BH49" s="21">
        <f>IxI!BI50</f>
        <v>4.0635193759604897</v>
      </c>
      <c r="BI49" s="21">
        <f>IxI!BJ50</f>
        <v>1.2212525273532699</v>
      </c>
      <c r="BJ49" s="21">
        <f>IxI!BK50</f>
        <v>14.2387071213869</v>
      </c>
      <c r="BK49" s="21">
        <f>IxI!BL50</f>
        <v>20.321640221195999</v>
      </c>
      <c r="BL49" s="21">
        <f>IxI!BM50</f>
        <v>3.7933009328826901</v>
      </c>
      <c r="BM49" s="21">
        <f>IxI!BN50</f>
        <v>0.70248874721252297</v>
      </c>
      <c r="BN49" s="21">
        <f>IxI!BO50</f>
        <v>0.34181991091255898</v>
      </c>
      <c r="BO49" s="21">
        <f>IxI!BP50</f>
        <v>0.61808825673248602</v>
      </c>
      <c r="BP49" s="21">
        <f>IxI!BQ50</f>
        <v>0.121684364605324</v>
      </c>
      <c r="BQ49" s="21">
        <f>IxI!BR50</f>
        <v>7.8064017426993093E-2</v>
      </c>
      <c r="BR49" s="21">
        <f>IxI!BS50</f>
        <v>4.0576087486113598E-2</v>
      </c>
      <c r="BS49" s="21">
        <f>IxI!BT50</f>
        <v>1.92610843045756</v>
      </c>
      <c r="BT49" s="21">
        <f>IxI!BU50</f>
        <v>0.73553066346510698</v>
      </c>
      <c r="BU49" s="21">
        <f>IxI!BV50</f>
        <v>4.0797152580031498E-2</v>
      </c>
      <c r="BV49" s="21">
        <f>IxI!BW50</f>
        <v>2.4715318160703998</v>
      </c>
      <c r="BW49" s="21">
        <f>IxI!BX50</f>
        <v>3.10169735135733</v>
      </c>
      <c r="BX49" s="21">
        <f>IxI!BY50</f>
        <v>0.68953813739113601</v>
      </c>
      <c r="BY49" s="21">
        <f>IxI!BZ50</f>
        <v>0.33629436114524502</v>
      </c>
      <c r="BZ49" s="21">
        <f>IxI!CA50</f>
        <v>0</v>
      </c>
      <c r="CA49" s="21">
        <f>IxI!CB50</f>
        <v>7.3740945276452405E-2</v>
      </c>
      <c r="CB49" s="21">
        <f>IxI!CC50</f>
        <v>0.176934512720194</v>
      </c>
      <c r="CC49" s="21">
        <f>IxI!CD50</f>
        <v>0.121944199850937</v>
      </c>
      <c r="CD49" s="21">
        <f>IxI!CE50</f>
        <v>0.40065221730983702</v>
      </c>
      <c r="CE49" s="21">
        <f>IxI!CF50</f>
        <v>0.96425126171299402</v>
      </c>
      <c r="CF49" s="21">
        <f>IxI!CG50</f>
        <v>0.39726937713791699</v>
      </c>
      <c r="CG49" s="21">
        <f>IxI!CH50</f>
        <v>7.0041505563774503E-2</v>
      </c>
      <c r="CH49" s="21">
        <f>IxI!CI50</f>
        <v>0.12852750303044899</v>
      </c>
      <c r="CI49" s="21">
        <f>IxI!CJ50</f>
        <v>0.190622464369711</v>
      </c>
      <c r="CJ49" s="21">
        <f>IxI!CK50</f>
        <v>0.66102392673926302</v>
      </c>
      <c r="CK49" s="21">
        <f>IxI!CL50</f>
        <v>0.33065853696652098</v>
      </c>
      <c r="CL49" s="21">
        <f>IxI!CM50</f>
        <v>2.0865442719022802</v>
      </c>
      <c r="CM49" s="21">
        <f>IxI!CN50</f>
        <v>1.54327974840543E-2</v>
      </c>
      <c r="CN49" s="21">
        <f>IxI!CO50</f>
        <v>0.63432073066403805</v>
      </c>
      <c r="CO49" s="21">
        <f>IxI!CP50</f>
        <v>0.30990843369820098</v>
      </c>
      <c r="CP49" s="21">
        <f>IxI!CQ50</f>
        <v>265.76540438450502</v>
      </c>
      <c r="CQ49" s="21">
        <f>IxI!CR50</f>
        <v>0.54467788692763297</v>
      </c>
      <c r="CR49" s="21">
        <f>IxI!CS50</f>
        <v>5.0681036673081596</v>
      </c>
      <c r="CS49" s="21">
        <f>IxI!CT50</f>
        <v>0.321668760815711</v>
      </c>
      <c r="CT49" s="21">
        <f>IxI!CU50</f>
        <v>0.68454006212618501</v>
      </c>
      <c r="CU49" s="21">
        <f>IxI!CV50</f>
        <v>0.12760647088260699</v>
      </c>
      <c r="CV49" s="21">
        <f>IxI!CW50</f>
        <v>0.204587470989718</v>
      </c>
      <c r="CW49" s="21">
        <f>IxI!CX50</f>
        <v>0.164509663623879</v>
      </c>
      <c r="CX49" s="21">
        <f>IxI!CY50</f>
        <v>0.56790024434944597</v>
      </c>
      <c r="CY49" s="21">
        <f>IxI!CZ50</f>
        <v>0.47603811242449101</v>
      </c>
      <c r="CZ49" s="21">
        <f>IxI!DA50</f>
        <v>0.27288028077989701</v>
      </c>
      <c r="DA49" s="21">
        <f>IxI!DB50</f>
        <v>0.26814909233907402</v>
      </c>
      <c r="DB49" s="21">
        <f>IxI!DC50</f>
        <v>0</v>
      </c>
      <c r="DC49" s="21">
        <f>SUM(IxI!DE50:DF50)</f>
        <v>222.722767348914</v>
      </c>
      <c r="DD49" s="21">
        <v>0</v>
      </c>
      <c r="DE49" s="21">
        <f>SUM(IxI!DH50:DI50)</f>
        <v>0</v>
      </c>
      <c r="DF49" s="21">
        <f>IxI!DK50</f>
        <v>475.970519674645</v>
      </c>
      <c r="DG49" s="21">
        <f>SUM(IxI!DL50:DM50)</f>
        <v>8.8309124788544722</v>
      </c>
      <c r="DH49" s="21">
        <f>IxI!DG50</f>
        <v>0.24248496827072899</v>
      </c>
      <c r="DI49" s="21">
        <f>IxI!DO50</f>
        <v>796.76458456275805</v>
      </c>
      <c r="DJ49" s="21">
        <f>IxI!DP50</f>
        <v>456.67031535025399</v>
      </c>
      <c r="DK49" s="21">
        <v>0</v>
      </c>
      <c r="DL49" s="21">
        <v>0</v>
      </c>
      <c r="DM49" s="21">
        <v>0</v>
      </c>
      <c r="DN49" s="132">
        <f t="shared" si="0"/>
        <v>2855.3213777317287</v>
      </c>
      <c r="DO49" s="22"/>
      <c r="DP49" s="126"/>
      <c r="DQ49" s="409">
        <f>Data!R73</f>
        <v>11093.454282851933</v>
      </c>
      <c r="DR49" s="141">
        <f>Data!S73</f>
        <v>4.9747964722320279E-3</v>
      </c>
      <c r="DS49" s="21"/>
      <c r="DT49" s="136">
        <v>201.62602998899999</v>
      </c>
      <c r="DU49" s="141">
        <f t="shared" si="1"/>
        <v>5.2450317244339016E-3</v>
      </c>
      <c r="DV49" s="21"/>
    </row>
    <row r="50" spans="1:126">
      <c r="A50" s="24" t="str">
        <f>IxI!B51</f>
        <v>44</v>
      </c>
      <c r="B50" s="23" t="str">
        <f>IxI!C51</f>
        <v>Furniture</v>
      </c>
      <c r="C50" s="21">
        <f>IxI!D51</f>
        <v>7.3915222833629293E-2</v>
      </c>
      <c r="D50" s="21">
        <f>IxI!E51</f>
        <v>0.21096784268047</v>
      </c>
      <c r="E50" s="21">
        <f>IxI!F51</f>
        <v>0.26067753856222298</v>
      </c>
      <c r="F50" s="21">
        <f>IxI!G51</f>
        <v>0</v>
      </c>
      <c r="G50" s="21">
        <f>IxI!H51</f>
        <v>0</v>
      </c>
      <c r="H50" s="21">
        <f>IxI!I51</f>
        <v>0</v>
      </c>
      <c r="I50" s="21">
        <f>IxI!J51</f>
        <v>0</v>
      </c>
      <c r="J50" s="21">
        <f>IxI!K51</f>
        <v>2.3769479310768601E-3</v>
      </c>
      <c r="K50" s="21">
        <f>IxI!L51</f>
        <v>0</v>
      </c>
      <c r="L50" s="21">
        <f>IxI!M51</f>
        <v>0</v>
      </c>
      <c r="M50" s="21">
        <f>IxI!N51</f>
        <v>0</v>
      </c>
      <c r="N50" s="21">
        <f>IxI!O51</f>
        <v>2.2303205019899102E-3</v>
      </c>
      <c r="O50" s="21">
        <f>IxI!P51</f>
        <v>6.9256102657633105E-4</v>
      </c>
      <c r="P50" s="21">
        <f>IxI!Q51</f>
        <v>2.10947380897086E-2</v>
      </c>
      <c r="Q50" s="21">
        <f>IxI!R51</f>
        <v>0</v>
      </c>
      <c r="R50" s="21">
        <f>IxI!S51</f>
        <v>0</v>
      </c>
      <c r="S50" s="21">
        <f>IxI!T51</f>
        <v>0.103598291227327</v>
      </c>
      <c r="T50" s="21">
        <f>IxI!U51</f>
        <v>0</v>
      </c>
      <c r="U50" s="21">
        <f>IxI!V51</f>
        <v>0</v>
      </c>
      <c r="V50" s="21">
        <f>IxI!W51</f>
        <v>0</v>
      </c>
      <c r="W50" s="21">
        <f>IxI!X51</f>
        <v>4.3682382047628303E-2</v>
      </c>
      <c r="X50" s="21">
        <f>IxI!Y51</f>
        <v>2.9510555568353302E-3</v>
      </c>
      <c r="Y50" s="21">
        <f>IxI!Z51</f>
        <v>1.6130303830670301E-4</v>
      </c>
      <c r="Z50" s="21">
        <f>IxI!AA51</f>
        <v>0</v>
      </c>
      <c r="AA50" s="21">
        <f>IxI!AB51</f>
        <v>6.4139431624699997E-2</v>
      </c>
      <c r="AB50" s="21">
        <f>IxI!AC51</f>
        <v>0.264014505146562</v>
      </c>
      <c r="AC50" s="21">
        <f>IxI!AD51</f>
        <v>0.55417399800822797</v>
      </c>
      <c r="AD50" s="21">
        <f>IxI!AE51</f>
        <v>4.0261546058581298E-3</v>
      </c>
      <c r="AE50" s="21">
        <f>IxI!AF51</f>
        <v>0</v>
      </c>
      <c r="AF50" s="21">
        <f>IxI!AG51</f>
        <v>7.4521801208271296E-3</v>
      </c>
      <c r="AG50" s="21">
        <f>IxI!AH51</f>
        <v>2.8725810121899399E-4</v>
      </c>
      <c r="AH50" s="21">
        <f>IxI!AI51</f>
        <v>0.22777338034351</v>
      </c>
      <c r="AI50" s="21">
        <f>IxI!AJ51</f>
        <v>0</v>
      </c>
      <c r="AJ50" s="21">
        <f>IxI!AK51</f>
        <v>5.5014312433203101E-4</v>
      </c>
      <c r="AK50" s="21">
        <f>IxI!AL51</f>
        <v>7.1379685546927002E-2</v>
      </c>
      <c r="AL50" s="21">
        <f>IxI!AM51</f>
        <v>0</v>
      </c>
      <c r="AM50" s="21">
        <f>IxI!AN51</f>
        <v>0</v>
      </c>
      <c r="AN50" s="21">
        <f>IxI!AO51</f>
        <v>0</v>
      </c>
      <c r="AO50" s="21">
        <f>IxI!AP51</f>
        <v>0</v>
      </c>
      <c r="AP50" s="21">
        <f>IxI!AQ51</f>
        <v>0</v>
      </c>
      <c r="AQ50" s="21">
        <f>IxI!AR51</f>
        <v>0</v>
      </c>
      <c r="AR50" s="21">
        <f>IxI!AS51</f>
        <v>0</v>
      </c>
      <c r="AS50" s="21">
        <f>IxI!AT51</f>
        <v>0</v>
      </c>
      <c r="AT50" s="21">
        <f>IxI!AU51</f>
        <v>1.3207462169147099</v>
      </c>
      <c r="AU50" s="21">
        <f>IxI!AV51</f>
        <v>0</v>
      </c>
      <c r="AV50" s="21">
        <f>IxI!AW51</f>
        <v>4.7579542188595503E-2</v>
      </c>
      <c r="AW50" s="21">
        <f>IxI!AX51</f>
        <v>1.0714327007878901</v>
      </c>
      <c r="AX50" s="21">
        <f>IxI!AY51</f>
        <v>2.6884775528550599E-2</v>
      </c>
      <c r="AY50" s="21">
        <f>IxI!AZ51</f>
        <v>5.0148108531280898E-2</v>
      </c>
      <c r="AZ50" s="21">
        <f>IxI!BA51</f>
        <v>3.3051721243082199E-2</v>
      </c>
      <c r="BA50" s="21">
        <f>IxI!BB51</f>
        <v>1.20110589061169E-5</v>
      </c>
      <c r="BB50" s="21">
        <f>IxI!BC51</f>
        <v>0.43868427478172201</v>
      </c>
      <c r="BC50" s="21">
        <f>IxI!BD51</f>
        <v>0</v>
      </c>
      <c r="BD50" s="21">
        <f>IxI!BE51</f>
        <v>0.150741708269544</v>
      </c>
      <c r="BE50" s="21">
        <f>IxI!BF51</f>
        <v>0.328940681011198</v>
      </c>
      <c r="BF50" s="21">
        <f>IxI!BG51</f>
        <v>0.77644224981927901</v>
      </c>
      <c r="BG50" s="21">
        <f>IxI!BH51</f>
        <v>1.40011573025979</v>
      </c>
      <c r="BH50" s="21">
        <f>IxI!BI51</f>
        <v>5.5248807622168203E-2</v>
      </c>
      <c r="BI50" s="21">
        <f>IxI!BJ51</f>
        <v>0.25245621046802502</v>
      </c>
      <c r="BJ50" s="21">
        <f>IxI!BK51</f>
        <v>2.2070833541421499E-2</v>
      </c>
      <c r="BK50" s="21">
        <f>IxI!BL51</f>
        <v>3.2887484036038098E-2</v>
      </c>
      <c r="BL50" s="21">
        <f>IxI!BM51</f>
        <v>0.31257184434261398</v>
      </c>
      <c r="BM50" s="21">
        <f>IxI!BN51</f>
        <v>7.4580710847795703E-2</v>
      </c>
      <c r="BN50" s="21">
        <f>IxI!BO51</f>
        <v>0.21941411488510501</v>
      </c>
      <c r="BO50" s="21">
        <f>IxI!BP51</f>
        <v>0.83789041878080395</v>
      </c>
      <c r="BP50" s="21">
        <f>IxI!BQ51</f>
        <v>0.65479520353112297</v>
      </c>
      <c r="BQ50" s="21">
        <f>IxI!BR51</f>
        <v>1.8835113854354602E-2</v>
      </c>
      <c r="BR50" s="21">
        <f>IxI!BS51</f>
        <v>2.2912907386875399E-2</v>
      </c>
      <c r="BS50" s="21">
        <f>IxI!BT51</f>
        <v>0.15600326095741299</v>
      </c>
      <c r="BT50" s="21">
        <f>IxI!BU51</f>
        <v>0.15961778211132099</v>
      </c>
      <c r="BU50" s="21">
        <f>IxI!BV51</f>
        <v>9.2783673490812006E-3</v>
      </c>
      <c r="BV50" s="21">
        <f>IxI!BW51</f>
        <v>0.77376646889095801</v>
      </c>
      <c r="BW50" s="21">
        <f>IxI!BX51</f>
        <v>1.6690727577582001</v>
      </c>
      <c r="BX50" s="21">
        <f>IxI!BY51</f>
        <v>0.24985054757778299</v>
      </c>
      <c r="BY50" s="21">
        <f>IxI!BZ51</f>
        <v>0.322640854555236</v>
      </c>
      <c r="BZ50" s="21">
        <f>IxI!CA51</f>
        <v>0</v>
      </c>
      <c r="CA50" s="21">
        <f>IxI!CB51</f>
        <v>5.1952146001381899E-2</v>
      </c>
      <c r="CB50" s="21">
        <f>IxI!CC51</f>
        <v>0.47977761082730502</v>
      </c>
      <c r="CC50" s="21">
        <f>IxI!CD51</f>
        <v>9.6944852480650004E-2</v>
      </c>
      <c r="CD50" s="21">
        <f>IxI!CE51</f>
        <v>0.39056320287875301</v>
      </c>
      <c r="CE50" s="21">
        <f>IxI!CF51</f>
        <v>0.92111516596992105</v>
      </c>
      <c r="CF50" s="21">
        <f>IxI!CG51</f>
        <v>0.13472077389322401</v>
      </c>
      <c r="CG50" s="21">
        <f>IxI!CH51</f>
        <v>4.8552443756928701E-2</v>
      </c>
      <c r="CH50" s="21">
        <f>IxI!CI51</f>
        <v>7.2546164610221398E-2</v>
      </c>
      <c r="CI50" s="21">
        <f>IxI!CJ51</f>
        <v>5.2866789803134702E-2</v>
      </c>
      <c r="CJ50" s="21">
        <f>IxI!CK51</f>
        <v>0.32846289111138</v>
      </c>
      <c r="CK50" s="21">
        <f>IxI!CL51</f>
        <v>0.174340497798981</v>
      </c>
      <c r="CL50" s="21">
        <f>IxI!CM51</f>
        <v>0.361761016745129</v>
      </c>
      <c r="CM50" s="21">
        <f>IxI!CN51</f>
        <v>1.02579730197067E-2</v>
      </c>
      <c r="CN50" s="21">
        <f>IxI!CO51</f>
        <v>0.42782986449674099</v>
      </c>
      <c r="CO50" s="21">
        <f>IxI!CP51</f>
        <v>0.242872103450605</v>
      </c>
      <c r="CP50" s="21">
        <f>IxI!CQ51</f>
        <v>12.9351998465392</v>
      </c>
      <c r="CQ50" s="21">
        <f>IxI!CR51</f>
        <v>5.4212649885506901</v>
      </c>
      <c r="CR50" s="21">
        <f>IxI!CS51</f>
        <v>3.4810814021213998</v>
      </c>
      <c r="CS50" s="21">
        <f>IxI!CT51</f>
        <v>0.368208432888181</v>
      </c>
      <c r="CT50" s="21">
        <f>IxI!CU51</f>
        <v>0.207037981659695</v>
      </c>
      <c r="CU50" s="21">
        <f>IxI!CV51</f>
        <v>7.7317757085067995E-2</v>
      </c>
      <c r="CV50" s="21">
        <f>IxI!CW51</f>
        <v>0.16195305258972401</v>
      </c>
      <c r="CW50" s="21">
        <f>IxI!CX51</f>
        <v>5.14662555594467E-2</v>
      </c>
      <c r="CX50" s="21">
        <f>IxI!CY51</f>
        <v>1.0922445221525501</v>
      </c>
      <c r="CY50" s="21">
        <f>IxI!CZ51</f>
        <v>0.28217998850133402</v>
      </c>
      <c r="CZ50" s="21">
        <f>IxI!DA51</f>
        <v>5.1849286755406697E-2</v>
      </c>
      <c r="DA50" s="21">
        <f>IxI!DB51</f>
        <v>0.24835606425788101</v>
      </c>
      <c r="DB50" s="21">
        <f>IxI!DC51</f>
        <v>0</v>
      </c>
      <c r="DC50" s="21">
        <f>SUM(IxI!DE51:DF51)</f>
        <v>147.25935903567995</v>
      </c>
      <c r="DD50" s="21">
        <v>0</v>
      </c>
      <c r="DE50" s="21">
        <f>SUM(IxI!DH51:DI51)</f>
        <v>0</v>
      </c>
      <c r="DF50" s="21">
        <f>IxI!DK51</f>
        <v>40.731150483026497</v>
      </c>
      <c r="DG50" s="21">
        <f>SUM(IxI!DL51:DM51)</f>
        <v>-0.92514670122009002</v>
      </c>
      <c r="DH50" s="21">
        <f>IxI!DG51</f>
        <v>1.22636590343704</v>
      </c>
      <c r="DI50" s="21">
        <f>IxI!DO51</f>
        <v>22.642866869855801</v>
      </c>
      <c r="DJ50" s="21">
        <f>IxI!DP51</f>
        <v>4.2806563283035999</v>
      </c>
      <c r="DK50" s="21">
        <v>0</v>
      </c>
      <c r="DL50" s="21">
        <v>0</v>
      </c>
      <c r="DM50" s="21">
        <v>0</v>
      </c>
      <c r="DN50" s="132">
        <f t="shared" si="0"/>
        <v>256.7927933435962</v>
      </c>
      <c r="DO50" s="22"/>
      <c r="DP50" s="126"/>
      <c r="DQ50" s="409">
        <f>Data!R74</f>
        <v>2616.8454364244199</v>
      </c>
      <c r="DR50" s="141">
        <f>Data!S74</f>
        <v>1.1735094510304245E-3</v>
      </c>
      <c r="DS50" s="21"/>
      <c r="DT50" s="136">
        <v>12.913165080000001</v>
      </c>
      <c r="DU50" s="141">
        <f t="shared" si="1"/>
        <v>3.3591873286969521E-4</v>
      </c>
      <c r="DV50" s="21"/>
    </row>
    <row r="51" spans="1:126">
      <c r="A51" s="30" t="str">
        <f>IxI!B52</f>
        <v>45</v>
      </c>
      <c r="B51" s="29" t="str">
        <f>IxI!C52</f>
        <v>Other manufacturing</v>
      </c>
      <c r="C51" s="27">
        <f>IxI!D52</f>
        <v>0</v>
      </c>
      <c r="D51" s="27">
        <f>IxI!E52</f>
        <v>0.31988840830841703</v>
      </c>
      <c r="E51" s="27">
        <f>IxI!F52</f>
        <v>0.21863604781211701</v>
      </c>
      <c r="F51" s="27">
        <f>IxI!G52</f>
        <v>1.6019412470931701E-3</v>
      </c>
      <c r="G51" s="27">
        <f>IxI!H52</f>
        <v>0</v>
      </c>
      <c r="H51" s="27">
        <f>IxI!I52</f>
        <v>0.243502693136432</v>
      </c>
      <c r="I51" s="27">
        <f>IxI!J52</f>
        <v>0</v>
      </c>
      <c r="J51" s="27">
        <f>IxI!K52</f>
        <v>0.14750330451018501</v>
      </c>
      <c r="K51" s="27">
        <f>IxI!L52</f>
        <v>0.27022212878270102</v>
      </c>
      <c r="L51" s="27">
        <f>IxI!M52</f>
        <v>0</v>
      </c>
      <c r="M51" s="27">
        <f>IxI!N52</f>
        <v>0</v>
      </c>
      <c r="N51" s="27">
        <f>IxI!O52</f>
        <v>0</v>
      </c>
      <c r="O51" s="27">
        <f>IxI!P52</f>
        <v>7.0235667016632405E-2</v>
      </c>
      <c r="P51" s="27">
        <f>IxI!Q52</f>
        <v>0</v>
      </c>
      <c r="Q51" s="27">
        <f>IxI!R52</f>
        <v>1.46170444295411E-2</v>
      </c>
      <c r="R51" s="27">
        <f>IxI!S52</f>
        <v>5.8012143080196799E-3</v>
      </c>
      <c r="S51" s="27">
        <f>IxI!T52</f>
        <v>0.28336744286557403</v>
      </c>
      <c r="T51" s="27">
        <f>IxI!U52</f>
        <v>1.6690184289969101E-2</v>
      </c>
      <c r="U51" s="27">
        <f>IxI!V52</f>
        <v>0</v>
      </c>
      <c r="V51" s="27">
        <f>IxI!W52</f>
        <v>0</v>
      </c>
      <c r="W51" s="27">
        <f>IxI!X52</f>
        <v>0.123048285552989</v>
      </c>
      <c r="X51" s="27">
        <f>IxI!Y52</f>
        <v>0.73673347059807504</v>
      </c>
      <c r="Y51" s="27">
        <f>IxI!Z52</f>
        <v>3.1108905401019799E-3</v>
      </c>
      <c r="Z51" s="27">
        <f>IxI!AA52</f>
        <v>0.118243763167958</v>
      </c>
      <c r="AA51" s="27">
        <f>IxI!AB52</f>
        <v>0.21346369354570799</v>
      </c>
      <c r="AB51" s="27">
        <f>IxI!AC52</f>
        <v>0.86746796693030603</v>
      </c>
      <c r="AC51" s="27">
        <f>IxI!AD52</f>
        <v>4.5150760611899301</v>
      </c>
      <c r="AD51" s="27">
        <f>IxI!AE52</f>
        <v>2.02346104390481E-2</v>
      </c>
      <c r="AE51" s="27">
        <f>IxI!AF52</f>
        <v>0</v>
      </c>
      <c r="AF51" s="27">
        <f>IxI!AG52</f>
        <v>0.242728571745426</v>
      </c>
      <c r="AG51" s="27">
        <f>IxI!AH52</f>
        <v>1.74979857323686E-3</v>
      </c>
      <c r="AH51" s="27">
        <f>IxI!AI52</f>
        <v>0.81641487065145402</v>
      </c>
      <c r="AI51" s="27">
        <f>IxI!AJ52</f>
        <v>0</v>
      </c>
      <c r="AJ51" s="27">
        <f>IxI!AK52</f>
        <v>4.3729572630602596E-3</v>
      </c>
      <c r="AK51" s="27">
        <f>IxI!AL52</f>
        <v>0.38722283423874099</v>
      </c>
      <c r="AL51" s="27">
        <f>IxI!AM52</f>
        <v>3.6710369786532001E-3</v>
      </c>
      <c r="AM51" s="27">
        <f>IxI!AN52</f>
        <v>0</v>
      </c>
      <c r="AN51" s="27">
        <f>IxI!AO52</f>
        <v>0.27821963725465998</v>
      </c>
      <c r="AO51" s="27">
        <f>IxI!AP52</f>
        <v>1.89214401369671</v>
      </c>
      <c r="AP51" s="27">
        <f>IxI!AQ52</f>
        <v>0</v>
      </c>
      <c r="AQ51" s="27">
        <f>IxI!AR52</f>
        <v>5.5767858346018402</v>
      </c>
      <c r="AR51" s="27">
        <f>IxI!AS52</f>
        <v>0</v>
      </c>
      <c r="AS51" s="27">
        <f>IxI!AT52</f>
        <v>0</v>
      </c>
      <c r="AT51" s="27">
        <f>IxI!AU52</f>
        <v>0</v>
      </c>
      <c r="AU51" s="27">
        <f>IxI!AV52</f>
        <v>4.7230333220618999</v>
      </c>
      <c r="AV51" s="27">
        <f>IxI!AW52</f>
        <v>2.32197720391274</v>
      </c>
      <c r="AW51" s="27">
        <f>IxI!AX52</f>
        <v>3.2691491528338599</v>
      </c>
      <c r="AX51" s="27">
        <f>IxI!AY52</f>
        <v>1.32689472223511</v>
      </c>
      <c r="AY51" s="27">
        <f>IxI!AZ52</f>
        <v>1.23498143754989</v>
      </c>
      <c r="AZ51" s="27">
        <f>IxI!BA52</f>
        <v>2.5723157954982201E-2</v>
      </c>
      <c r="BA51" s="27">
        <f>IxI!BB52</f>
        <v>1.2390271086314899E-2</v>
      </c>
      <c r="BB51" s="27">
        <f>IxI!BC52</f>
        <v>0</v>
      </c>
      <c r="BC51" s="27">
        <f>IxI!BD52</f>
        <v>2.4730214510367602E-3</v>
      </c>
      <c r="BD51" s="27">
        <f>IxI!BE52</f>
        <v>0</v>
      </c>
      <c r="BE51" s="27">
        <f>IxI!BF52</f>
        <v>2.0068010702975601</v>
      </c>
      <c r="BF51" s="27">
        <f>IxI!BG52</f>
        <v>2.77229509599188</v>
      </c>
      <c r="BG51" s="27">
        <f>IxI!BH52</f>
        <v>1.5476637103102899</v>
      </c>
      <c r="BH51" s="27">
        <f>IxI!BI52</f>
        <v>0.15961148031599701</v>
      </c>
      <c r="BI51" s="27">
        <f>IxI!BJ52</f>
        <v>0.77470523363830102</v>
      </c>
      <c r="BJ51" s="27">
        <f>IxI!BK52</f>
        <v>0.147343416949207</v>
      </c>
      <c r="BK51" s="27">
        <f>IxI!BL52</f>
        <v>0.23870067496036801</v>
      </c>
      <c r="BL51" s="27">
        <f>IxI!BM52</f>
        <v>0.78090867379121498</v>
      </c>
      <c r="BM51" s="27">
        <f>IxI!BN52</f>
        <v>5.79509316906721E-2</v>
      </c>
      <c r="BN51" s="27">
        <f>IxI!BO52</f>
        <v>0.31236567991977499</v>
      </c>
      <c r="BO51" s="27">
        <f>IxI!BP52</f>
        <v>0.93667285525687305</v>
      </c>
      <c r="BP51" s="27">
        <f>IxI!BQ52</f>
        <v>0.70337732920554896</v>
      </c>
      <c r="BQ51" s="27">
        <f>IxI!BR52</f>
        <v>3.27989665468046E-2</v>
      </c>
      <c r="BR51" s="27">
        <f>IxI!BS52</f>
        <v>8.6495359899185394E-3</v>
      </c>
      <c r="BS51" s="27">
        <f>IxI!BT52</f>
        <v>9.6499919478457097E-2</v>
      </c>
      <c r="BT51" s="27">
        <f>IxI!BU52</f>
        <v>0.320606389758883</v>
      </c>
      <c r="BU51" s="27">
        <f>IxI!BV52</f>
        <v>2.43558818720866E-2</v>
      </c>
      <c r="BV51" s="27">
        <f>IxI!BW52</f>
        <v>1.7295560215874799</v>
      </c>
      <c r="BW51" s="27">
        <f>IxI!BX52</f>
        <v>4.04045876763064</v>
      </c>
      <c r="BX51" s="27">
        <f>IxI!BY52</f>
        <v>0.92882943154061204</v>
      </c>
      <c r="BY51" s="27">
        <f>IxI!BZ52</f>
        <v>0.41042609622582299</v>
      </c>
      <c r="BZ51" s="27">
        <f>IxI!CA52</f>
        <v>0</v>
      </c>
      <c r="CA51" s="27">
        <f>IxI!CB52</f>
        <v>0.19869846195941199</v>
      </c>
      <c r="CB51" s="27">
        <f>IxI!CC52</f>
        <v>0.52477917038578803</v>
      </c>
      <c r="CC51" s="27">
        <f>IxI!CD52</f>
        <v>0.16487084102848101</v>
      </c>
      <c r="CD51" s="27">
        <f>IxI!CE52</f>
        <v>0.444130510169439</v>
      </c>
      <c r="CE51" s="27">
        <f>IxI!CF52</f>
        <v>2.5126337595622501</v>
      </c>
      <c r="CF51" s="27">
        <f>IxI!CG52</f>
        <v>0.321498543981386</v>
      </c>
      <c r="CG51" s="27">
        <f>IxI!CH52</f>
        <v>0.13209276705579001</v>
      </c>
      <c r="CH51" s="27">
        <f>IxI!CI52</f>
        <v>9.0355536544523204E-2</v>
      </c>
      <c r="CI51" s="27">
        <f>IxI!CJ52</f>
        <v>0.28610495615902398</v>
      </c>
      <c r="CJ51" s="27">
        <f>IxI!CK52</f>
        <v>0.23861891007410499</v>
      </c>
      <c r="CK51" s="27">
        <f>IxI!CL52</f>
        <v>0.178365407898496</v>
      </c>
      <c r="CL51" s="27">
        <f>IxI!CM52</f>
        <v>0.41191358128301597</v>
      </c>
      <c r="CM51" s="27">
        <f>IxI!CN52</f>
        <v>1.8593227799756099E-2</v>
      </c>
      <c r="CN51" s="27">
        <f>IxI!CO52</f>
        <v>0.82079504565187</v>
      </c>
      <c r="CO51" s="27">
        <f>IxI!CP52</f>
        <v>0.244221269447911</v>
      </c>
      <c r="CP51" s="27">
        <f>IxI!CQ52</f>
        <v>2.0262428536505701</v>
      </c>
      <c r="CQ51" s="27">
        <f>IxI!CR52</f>
        <v>2.5240494853340998</v>
      </c>
      <c r="CR51" s="27">
        <f>IxI!CS52</f>
        <v>0</v>
      </c>
      <c r="CS51" s="27">
        <f>IxI!CT52</f>
        <v>0.30262763307380602</v>
      </c>
      <c r="CT51" s="27">
        <f>IxI!CU52</f>
        <v>0.25955685434264603</v>
      </c>
      <c r="CU51" s="27">
        <f>IxI!CV52</f>
        <v>8.7078369070203401E-2</v>
      </c>
      <c r="CV51" s="27">
        <f>IxI!CW52</f>
        <v>0.18505740061808101</v>
      </c>
      <c r="CW51" s="27">
        <f>IxI!CX52</f>
        <v>8.1884256209103404E-2</v>
      </c>
      <c r="CX51" s="27">
        <f>IxI!CY52</f>
        <v>0.144734384342462</v>
      </c>
      <c r="CY51" s="27">
        <f>IxI!CZ52</f>
        <v>0.17244154510778301</v>
      </c>
      <c r="CZ51" s="27">
        <f>IxI!DA52</f>
        <v>0.24422094873456099</v>
      </c>
      <c r="DA51" s="27">
        <f>IxI!DB52</f>
        <v>0.39302904920519699</v>
      </c>
      <c r="DB51" s="27">
        <f>IxI!DC52</f>
        <v>0</v>
      </c>
      <c r="DC51" s="27">
        <f>SUM(IxI!DE52:DF52)</f>
        <v>264.52994334901439</v>
      </c>
      <c r="DD51" s="27">
        <v>0</v>
      </c>
      <c r="DE51" s="27">
        <f>SUM(IxI!DH52:DI52)</f>
        <v>0</v>
      </c>
      <c r="DF51" s="27">
        <f>IxI!DK52</f>
        <v>26.2521812355008</v>
      </c>
      <c r="DG51" s="27">
        <f>SUM(IxI!DL52:DM52)</f>
        <v>8.9561663692839311</v>
      </c>
      <c r="DH51" s="27">
        <f>IxI!DG52</f>
        <v>6.3293037537468102</v>
      </c>
      <c r="DI51" s="27">
        <f>IxI!DO52</f>
        <v>66.921205793642201</v>
      </c>
      <c r="DJ51" s="27">
        <f>IxI!DP52</f>
        <v>89.037174786033404</v>
      </c>
      <c r="DK51" s="27">
        <v>0</v>
      </c>
      <c r="DL51" s="27">
        <v>0</v>
      </c>
      <c r="DM51" s="27">
        <v>0</v>
      </c>
      <c r="DN51" s="133">
        <f t="shared" si="0"/>
        <v>523.37452388163001</v>
      </c>
      <c r="DO51" s="22"/>
      <c r="DP51" s="126"/>
      <c r="DQ51" s="410">
        <f>Data!R75</f>
        <v>6700.1467444280024</v>
      </c>
      <c r="DR51" s="142">
        <f>Data!S75</f>
        <v>3.0046426962917353E-3</v>
      </c>
      <c r="DS51" s="21"/>
      <c r="DT51" s="137">
        <v>7.9723802279999996</v>
      </c>
      <c r="DU51" s="142">
        <f t="shared" si="1"/>
        <v>2.0739081763099178E-4</v>
      </c>
      <c r="DV51" s="21"/>
    </row>
    <row r="52" spans="1:126">
      <c r="A52" s="24" t="str">
        <f>IxI!B53</f>
        <v>46</v>
      </c>
      <c r="B52" s="23" t="str">
        <f>IxI!C53</f>
        <v>Repair &amp; maintenance</v>
      </c>
      <c r="C52" s="21">
        <f>IxI!D53</f>
        <v>6.2918197601262396</v>
      </c>
      <c r="D52" s="21">
        <f>IxI!E53</f>
        <v>0.61406623237115199</v>
      </c>
      <c r="E52" s="21">
        <f>IxI!F53</f>
        <v>0.61668091667903702</v>
      </c>
      <c r="F52" s="21">
        <f>IxI!G53</f>
        <v>9.1456205104266104</v>
      </c>
      <c r="G52" s="21">
        <f>IxI!H53</f>
        <v>2.98075341407365</v>
      </c>
      <c r="H52" s="21">
        <f>IxI!I53</f>
        <v>7.0245364719416203</v>
      </c>
      <c r="I52" s="21">
        <f>IxI!J53</f>
        <v>0</v>
      </c>
      <c r="J52" s="21">
        <f>IxI!K53</f>
        <v>2.1451140040365102</v>
      </c>
      <c r="K52" s="21">
        <f>IxI!L53</f>
        <v>40.676507436018802</v>
      </c>
      <c r="L52" s="21">
        <f>IxI!M53</f>
        <v>2.5729084892129102</v>
      </c>
      <c r="M52" s="21">
        <f>IxI!N53</f>
        <v>3.3033301311129302</v>
      </c>
      <c r="N52" s="21">
        <f>IxI!O53</f>
        <v>1.6271130465738199</v>
      </c>
      <c r="O52" s="21">
        <f>IxI!P53</f>
        <v>0.51029620853977098</v>
      </c>
      <c r="P52" s="21">
        <f>IxI!Q53</f>
        <v>3.0208230152607798</v>
      </c>
      <c r="Q52" s="21">
        <f>IxI!R53</f>
        <v>1.0917337784754899</v>
      </c>
      <c r="R52" s="21">
        <f>IxI!S53</f>
        <v>0.524779043280025</v>
      </c>
      <c r="S52" s="21">
        <f>IxI!T53</f>
        <v>17.450439533316501</v>
      </c>
      <c r="T52" s="21">
        <f>IxI!U53</f>
        <v>1.1686205218030099</v>
      </c>
      <c r="U52" s="21">
        <f>IxI!V53</f>
        <v>2.12887685216569</v>
      </c>
      <c r="V52" s="21">
        <f>IxI!W53</f>
        <v>0</v>
      </c>
      <c r="W52" s="21">
        <f>IxI!X53</f>
        <v>1.6931924476460101</v>
      </c>
      <c r="X52" s="21">
        <f>IxI!Y53</f>
        <v>0.54788203662283197</v>
      </c>
      <c r="Y52" s="21">
        <f>IxI!Z53</f>
        <v>0.509025298069399</v>
      </c>
      <c r="Z52" s="21">
        <f>IxI!AA53</f>
        <v>12.9062392418192</v>
      </c>
      <c r="AA52" s="21">
        <f>IxI!AB53</f>
        <v>3.1277559699153299</v>
      </c>
      <c r="AB52" s="21">
        <f>IxI!AC53</f>
        <v>0.556920888250656</v>
      </c>
      <c r="AC52" s="21">
        <f>IxI!AD53</f>
        <v>19.036153735643399</v>
      </c>
      <c r="AD52" s="21">
        <f>IxI!AE53</f>
        <v>0.55760318862940805</v>
      </c>
      <c r="AE52" s="21">
        <f>IxI!AF53</f>
        <v>0.54882181087438697</v>
      </c>
      <c r="AF52" s="21">
        <f>IxI!AG53</f>
        <v>0.58801472249499998</v>
      </c>
      <c r="AG52" s="21">
        <f>IxI!AH53</f>
        <v>0.51422713072086301</v>
      </c>
      <c r="AH52" s="21">
        <f>IxI!AI53</f>
        <v>1.1561771390763</v>
      </c>
      <c r="AI52" s="21">
        <f>IxI!AJ53</f>
        <v>13.655055032867001</v>
      </c>
      <c r="AJ52" s="21">
        <f>IxI!AK53</f>
        <v>1.5847181883735399</v>
      </c>
      <c r="AK52" s="21">
        <f>IxI!AL53</f>
        <v>1.7924488813871899</v>
      </c>
      <c r="AL52" s="21">
        <f>IxI!AM53</f>
        <v>1.2893063588377001</v>
      </c>
      <c r="AM52" s="21">
        <f>IxI!AN53</f>
        <v>1.61740237033306</v>
      </c>
      <c r="AN52" s="21">
        <f>IxI!AO53</f>
        <v>44.391673851739498</v>
      </c>
      <c r="AO52" s="21">
        <f>IxI!AP53</f>
        <v>95.947997845166</v>
      </c>
      <c r="AP52" s="21">
        <f>IxI!AQ53</f>
        <v>27.042572900232901</v>
      </c>
      <c r="AQ52" s="21">
        <f>IxI!AR53</f>
        <v>83.016173979665993</v>
      </c>
      <c r="AR52" s="21">
        <f>IxI!AS53</f>
        <v>18.755690089490699</v>
      </c>
      <c r="AS52" s="21">
        <f>IxI!AT53</f>
        <v>167.261025663607</v>
      </c>
      <c r="AT52" s="21">
        <f>IxI!AU53</f>
        <v>1.63490918863281</v>
      </c>
      <c r="AU52" s="21">
        <f>IxI!AV53</f>
        <v>9.6401939984441203</v>
      </c>
      <c r="AV52" s="21">
        <f>IxI!AW53</f>
        <v>59.6521390787562</v>
      </c>
      <c r="AW52" s="21">
        <f>IxI!AX53</f>
        <v>52.974812473276401</v>
      </c>
      <c r="AX52" s="21">
        <f>IxI!AY53</f>
        <v>2.9379070393642599</v>
      </c>
      <c r="AY52" s="21">
        <f>IxI!AZ53</f>
        <v>3.5642111315185998</v>
      </c>
      <c r="AZ52" s="21">
        <f>IxI!BA53</f>
        <v>3.3207808586150001</v>
      </c>
      <c r="BA52" s="21">
        <f>IxI!BB53</f>
        <v>2.2042845587026002E-3</v>
      </c>
      <c r="BB52" s="21">
        <f>IxI!BC53</f>
        <v>108.681326649889</v>
      </c>
      <c r="BC52" s="21">
        <f>IxI!BD53</f>
        <v>26.7698315067591</v>
      </c>
      <c r="BD52" s="21">
        <f>IxI!BE53</f>
        <v>70.9797732895683</v>
      </c>
      <c r="BE52" s="21">
        <f>IxI!BF53</f>
        <v>9.9104841827606407</v>
      </c>
      <c r="BF52" s="21">
        <f>IxI!BG53</f>
        <v>9.4625720289979807</v>
      </c>
      <c r="BG52" s="21">
        <f>IxI!BH53</f>
        <v>4.9583627138609101</v>
      </c>
      <c r="BH52" s="21">
        <f>IxI!BI53</f>
        <v>7.3741901250958497</v>
      </c>
      <c r="BI52" s="21">
        <f>IxI!BJ53</f>
        <v>7.5555516928241104</v>
      </c>
      <c r="BJ52" s="21">
        <f>IxI!BK53</f>
        <v>6.7238465210256004</v>
      </c>
      <c r="BK52" s="21">
        <f>IxI!BL53</f>
        <v>6.6933893253119399</v>
      </c>
      <c r="BL52" s="21">
        <f>IxI!BM53</f>
        <v>10.2800583635898</v>
      </c>
      <c r="BM52" s="21">
        <f>IxI!BN53</f>
        <v>1.20578595562793</v>
      </c>
      <c r="BN52" s="21">
        <f>IxI!BO53</f>
        <v>0.38129251272957199</v>
      </c>
      <c r="BO52" s="21">
        <f>IxI!BP53</f>
        <v>1.0196978687038001</v>
      </c>
      <c r="BP52" s="21">
        <f>IxI!BQ53</f>
        <v>0.438615792494364</v>
      </c>
      <c r="BQ52" s="21">
        <f>IxI!BR53</f>
        <v>0.10932093079077999</v>
      </c>
      <c r="BR52" s="21">
        <f>IxI!BS53</f>
        <v>6.1513889405346203E-2</v>
      </c>
      <c r="BS52" s="21">
        <f>IxI!BT53</f>
        <v>18.720559825486198</v>
      </c>
      <c r="BT52" s="21">
        <f>IxI!BU53</f>
        <v>3.7193976928909098</v>
      </c>
      <c r="BU52" s="21">
        <f>IxI!BV53</f>
        <v>0.114317631039413</v>
      </c>
      <c r="BV52" s="21">
        <f>IxI!BW53</f>
        <v>1.9926774339632001</v>
      </c>
      <c r="BW52" s="21">
        <f>IxI!BX53</f>
        <v>2.3398161855880599</v>
      </c>
      <c r="BX52" s="21">
        <f>IxI!BY53</f>
        <v>0.67032912894862795</v>
      </c>
      <c r="BY52" s="21">
        <f>IxI!BZ53</f>
        <v>1.2845511823127</v>
      </c>
      <c r="BZ52" s="21">
        <f>IxI!CA53</f>
        <v>0</v>
      </c>
      <c r="CA52" s="21">
        <f>IxI!CB53</f>
        <v>0.17339620827631599</v>
      </c>
      <c r="CB52" s="21">
        <f>IxI!CC53</f>
        <v>0.22801838860138501</v>
      </c>
      <c r="CC52" s="21">
        <f>IxI!CD53</f>
        <v>0.13051273309116199</v>
      </c>
      <c r="CD52" s="21">
        <f>IxI!CE53</f>
        <v>0.39185319715517902</v>
      </c>
      <c r="CE52" s="21">
        <f>IxI!CF53</f>
        <v>3.6996042573894301</v>
      </c>
      <c r="CF52" s="21">
        <f>IxI!CG53</f>
        <v>0.53670463955296699</v>
      </c>
      <c r="CG52" s="21">
        <f>IxI!CH53</f>
        <v>0.120355993379005</v>
      </c>
      <c r="CH52" s="21">
        <f>IxI!CI53</f>
        <v>0.26517435073587298</v>
      </c>
      <c r="CI52" s="21">
        <f>IxI!CJ53</f>
        <v>0.95301773711689297</v>
      </c>
      <c r="CJ52" s="21">
        <f>IxI!CK53</f>
        <v>1.86644626991774</v>
      </c>
      <c r="CK52" s="21">
        <f>IxI!CL53</f>
        <v>0.25231693931685001</v>
      </c>
      <c r="CL52" s="21">
        <f>IxI!CM53</f>
        <v>3.2629653971860502</v>
      </c>
      <c r="CM52" s="21">
        <f>IxI!CN53</f>
        <v>2.98323578926145E-2</v>
      </c>
      <c r="CN52" s="21">
        <f>IxI!CO53</f>
        <v>2.94016920424867</v>
      </c>
      <c r="CO52" s="21">
        <f>IxI!CP53</f>
        <v>0.33947731772731599</v>
      </c>
      <c r="CP52" s="21">
        <f>IxI!CQ53</f>
        <v>77.722372254490594</v>
      </c>
      <c r="CQ52" s="21">
        <f>IxI!CR53</f>
        <v>4.8470130474529398</v>
      </c>
      <c r="CR52" s="21">
        <f>IxI!CS53</f>
        <v>42.197919589155099</v>
      </c>
      <c r="CS52" s="21">
        <f>IxI!CT53</f>
        <v>0.94609212819529698</v>
      </c>
      <c r="CT52" s="21">
        <f>IxI!CU53</f>
        <v>0.373463080997879</v>
      </c>
      <c r="CU52" s="21">
        <f>IxI!CV53</f>
        <v>0.23310321560474001</v>
      </c>
      <c r="CV52" s="21">
        <f>IxI!CW53</f>
        <v>1.5033555079744401</v>
      </c>
      <c r="CW52" s="21">
        <f>IxI!CX53</f>
        <v>0.19014023056548701</v>
      </c>
      <c r="CX52" s="21">
        <f>IxI!CY53</f>
        <v>3.31601524725358</v>
      </c>
      <c r="CY52" s="21">
        <f>IxI!CZ53</f>
        <v>0.41410358638649902</v>
      </c>
      <c r="CZ52" s="21">
        <f>IxI!DA53</f>
        <v>3.1340990750297699</v>
      </c>
      <c r="DA52" s="21">
        <f>IxI!DB53</f>
        <v>0.50023632387531503</v>
      </c>
      <c r="DB52" s="21">
        <f>IxI!DC53</f>
        <v>0</v>
      </c>
      <c r="DC52" s="21">
        <f>SUM(IxI!DE53:DF53)</f>
        <v>73.01489351529473</v>
      </c>
      <c r="DD52" s="21">
        <v>0</v>
      </c>
      <c r="DE52" s="21">
        <f>SUM(IxI!DH53:DI53)</f>
        <v>0</v>
      </c>
      <c r="DF52" s="21">
        <f>IxI!DK53</f>
        <v>109.23939983532</v>
      </c>
      <c r="DG52" s="21">
        <f>SUM(IxI!DL53:DM53)</f>
        <v>3.914300316088025</v>
      </c>
      <c r="DH52" s="21">
        <f>IxI!DG53</f>
        <v>0.83646381670411496</v>
      </c>
      <c r="DI52" s="21">
        <f>IxI!DO53</f>
        <v>364.038903537171</v>
      </c>
      <c r="DJ52" s="21">
        <f>IxI!DP53</f>
        <v>300.10880694995001</v>
      </c>
      <c r="DK52" s="21">
        <v>0</v>
      </c>
      <c r="DL52" s="21">
        <v>0</v>
      </c>
      <c r="DM52" s="21">
        <v>0</v>
      </c>
      <c r="DN52" s="132">
        <f t="shared" si="0"/>
        <v>2037.8850448688054</v>
      </c>
      <c r="DO52" s="22"/>
      <c r="DP52" s="126"/>
      <c r="DQ52" s="409">
        <f>Data!R76</f>
        <v>11233.744214554525</v>
      </c>
      <c r="DR52" s="141">
        <f>Data!S76</f>
        <v>5.0377086941179143E-3</v>
      </c>
      <c r="DS52" s="21"/>
      <c r="DT52" s="136">
        <v>217.02117400899999</v>
      </c>
      <c r="DU52" s="141">
        <f t="shared" si="1"/>
        <v>5.6455158226008601E-3</v>
      </c>
      <c r="DV52" s="21"/>
    </row>
    <row r="53" spans="1:126">
      <c r="A53" s="24" t="str">
        <f>IxI!B54</f>
        <v>47</v>
      </c>
      <c r="B53" s="23" t="str">
        <f>IxI!C54</f>
        <v>Electricity</v>
      </c>
      <c r="C53" s="21">
        <f>IxI!D54</f>
        <v>17.531568963153699</v>
      </c>
      <c r="D53" s="21">
        <f>IxI!E54</f>
        <v>1.4647791694519099</v>
      </c>
      <c r="E53" s="21">
        <f>IxI!F54</f>
        <v>1.06673231251374</v>
      </c>
      <c r="F53" s="21">
        <f>IxI!G54</f>
        <v>10.4526883017828</v>
      </c>
      <c r="G53" s="21">
        <f>IxI!H54</f>
        <v>10.3843754245922</v>
      </c>
      <c r="H53" s="21">
        <f>IxI!I54</f>
        <v>15.6698883056194</v>
      </c>
      <c r="I53" s="21">
        <f>IxI!J54</f>
        <v>0</v>
      </c>
      <c r="J53" s="21">
        <f>IxI!K54</f>
        <v>8.1804832086576695</v>
      </c>
      <c r="K53" s="21">
        <f>IxI!L54</f>
        <v>141.76514790474499</v>
      </c>
      <c r="L53" s="21">
        <f>IxI!M54</f>
        <v>10.371995049305101</v>
      </c>
      <c r="M53" s="21">
        <f>IxI!N54</f>
        <v>12.174285742479</v>
      </c>
      <c r="N53" s="21">
        <f>IxI!O54</f>
        <v>5.33906554362932</v>
      </c>
      <c r="O53" s="21">
        <f>IxI!P54</f>
        <v>1.15486488435774</v>
      </c>
      <c r="P53" s="21">
        <f>IxI!Q54</f>
        <v>11.613785403907899</v>
      </c>
      <c r="Q53" s="21">
        <f>IxI!R54</f>
        <v>3.9942206596358898</v>
      </c>
      <c r="R53" s="21">
        <f>IxI!S54</f>
        <v>2.4250454466434901</v>
      </c>
      <c r="S53" s="21">
        <f>IxI!T54</f>
        <v>30.9925528599742</v>
      </c>
      <c r="T53" s="21">
        <f>IxI!U54</f>
        <v>1.07041063451334</v>
      </c>
      <c r="U53" s="21">
        <f>IxI!V54</f>
        <v>2.36638708291889</v>
      </c>
      <c r="V53" s="21">
        <f>IxI!W54</f>
        <v>0</v>
      </c>
      <c r="W53" s="21">
        <f>IxI!X54</f>
        <v>4.0674436551447801</v>
      </c>
      <c r="X53" s="21">
        <f>IxI!Y54</f>
        <v>3.7537949665798802</v>
      </c>
      <c r="Y53" s="21">
        <f>IxI!Z54</f>
        <v>0.46473792759309202</v>
      </c>
      <c r="Z53" s="21">
        <f>IxI!AA54</f>
        <v>13.8603676418382</v>
      </c>
      <c r="AA53" s="21">
        <f>IxI!AB54</f>
        <v>43.682438039856599</v>
      </c>
      <c r="AB53" s="21">
        <f>IxI!AC54</f>
        <v>3.5386441745874699</v>
      </c>
      <c r="AC53" s="21">
        <f>IxI!AD54</f>
        <v>8.2131215942717599</v>
      </c>
      <c r="AD53" s="21">
        <f>IxI!AE54</f>
        <v>0.34411004518292099</v>
      </c>
      <c r="AE53" s="21">
        <f>IxI!AF54</f>
        <v>0.67352166747562403</v>
      </c>
      <c r="AF53" s="21">
        <f>IxI!AG54</f>
        <v>2.2168253341175399</v>
      </c>
      <c r="AG53" s="21">
        <f>IxI!AH54</f>
        <v>6.1730114983405597</v>
      </c>
      <c r="AH53" s="21">
        <f>IxI!AI54</f>
        <v>4.2183908963007699</v>
      </c>
      <c r="AI53" s="21">
        <f>IxI!AJ54</f>
        <v>10.003174473829599</v>
      </c>
      <c r="AJ53" s="21">
        <f>IxI!AK54</f>
        <v>9.6657925286355599</v>
      </c>
      <c r="AK53" s="21">
        <f>IxI!AL54</f>
        <v>11.9622896019692</v>
      </c>
      <c r="AL53" s="21">
        <f>IxI!AM54</f>
        <v>3.3710394882495698</v>
      </c>
      <c r="AM53" s="21">
        <f>IxI!AN54</f>
        <v>1.4479599220314301</v>
      </c>
      <c r="AN53" s="21">
        <f>IxI!AO54</f>
        <v>60.851515570514998</v>
      </c>
      <c r="AO53" s="21">
        <f>IxI!AP54</f>
        <v>5.9564947014335203</v>
      </c>
      <c r="AP53" s="21">
        <f>IxI!AQ54</f>
        <v>6.1299291641278604</v>
      </c>
      <c r="AQ53" s="21">
        <f>IxI!AR54</f>
        <v>35.135165899195599</v>
      </c>
      <c r="AR53" s="21">
        <f>IxI!AS54</f>
        <v>1.85280266277391</v>
      </c>
      <c r="AS53" s="21">
        <f>IxI!AT54</f>
        <v>28.6956035964553</v>
      </c>
      <c r="AT53" s="21">
        <f>IxI!AU54</f>
        <v>3.1592259584204201</v>
      </c>
      <c r="AU53" s="21">
        <f>IxI!AV54</f>
        <v>3.9647839009605699</v>
      </c>
      <c r="AV53" s="21">
        <f>IxI!AW54</f>
        <v>14.873421802090199</v>
      </c>
      <c r="AW53" s="21">
        <f>IxI!AX54</f>
        <v>3275.8278917828202</v>
      </c>
      <c r="AX53" s="21">
        <f>IxI!AY54</f>
        <v>113.971370178371</v>
      </c>
      <c r="AY53" s="21">
        <f>IxI!AZ54</f>
        <v>6.7525398576746198</v>
      </c>
      <c r="AZ53" s="21">
        <f>IxI!BA54</f>
        <v>4.5087004814647704</v>
      </c>
      <c r="BA53" s="21">
        <f>IxI!BB54</f>
        <v>2.5841940606635298E-2</v>
      </c>
      <c r="BB53" s="21">
        <f>IxI!BC54</f>
        <v>26.9024287798022</v>
      </c>
      <c r="BC53" s="21">
        <f>IxI!BD54</f>
        <v>6.8879284870195203</v>
      </c>
      <c r="BD53" s="21">
        <f>IxI!BE54</f>
        <v>12.780399557128201</v>
      </c>
      <c r="BE53" s="21">
        <f>IxI!BF54</f>
        <v>11.6823491879776</v>
      </c>
      <c r="BF53" s="21">
        <f>IxI!BG54</f>
        <v>45.48105719998</v>
      </c>
      <c r="BG53" s="21">
        <f>IxI!BH54</f>
        <v>61.727879642982799</v>
      </c>
      <c r="BH53" s="21">
        <f>IxI!BI54</f>
        <v>10.77218160968</v>
      </c>
      <c r="BI53" s="21">
        <f>IxI!BJ54</f>
        <v>11.752894243034101</v>
      </c>
      <c r="BJ53" s="21">
        <f>IxI!BK54</f>
        <v>0.86126863956770205</v>
      </c>
      <c r="BK53" s="21">
        <f>IxI!BL54</f>
        <v>2.8027688980163701</v>
      </c>
      <c r="BL53" s="21">
        <f>IxI!BM54</f>
        <v>5.7315837253365203</v>
      </c>
      <c r="BM53" s="21">
        <f>IxI!BN54</f>
        <v>3.6238553735722299</v>
      </c>
      <c r="BN53" s="21">
        <f>IxI!BO54</f>
        <v>13.6351326422051</v>
      </c>
      <c r="BO53" s="21">
        <f>IxI!BP54</f>
        <v>14.795514456613301</v>
      </c>
      <c r="BP53" s="21">
        <f>IxI!BQ54</f>
        <v>2.02213114863976</v>
      </c>
      <c r="BQ53" s="21">
        <f>IxI!BR54</f>
        <v>1.18754726658497</v>
      </c>
      <c r="BR53" s="21">
        <f>IxI!BS54</f>
        <v>0.28777882723306802</v>
      </c>
      <c r="BS53" s="21">
        <f>IxI!BT54</f>
        <v>9.4509587492975395</v>
      </c>
      <c r="BT53" s="21">
        <f>IxI!BU54</f>
        <v>6.00536587679753</v>
      </c>
      <c r="BU53" s="21">
        <f>IxI!BV54</f>
        <v>0.47979763801853098</v>
      </c>
      <c r="BV53" s="21">
        <f>IxI!BW54</f>
        <v>18.3376131520108</v>
      </c>
      <c r="BW53" s="21">
        <f>IxI!BX54</f>
        <v>15.815496598448201</v>
      </c>
      <c r="BX53" s="21">
        <f>IxI!BY54</f>
        <v>7.2177385114588199</v>
      </c>
      <c r="BY53" s="21">
        <f>IxI!BZ54</f>
        <v>2.2508010907471698</v>
      </c>
      <c r="BZ53" s="21">
        <f>IxI!CA54</f>
        <v>0</v>
      </c>
      <c r="CA53" s="21">
        <f>IxI!CB54</f>
        <v>1.2333960807026501</v>
      </c>
      <c r="CB53" s="21">
        <f>IxI!CC54</f>
        <v>1.36558979669789</v>
      </c>
      <c r="CC53" s="21">
        <f>IxI!CD54</f>
        <v>1.42936854499243</v>
      </c>
      <c r="CD53" s="21">
        <f>IxI!CE54</f>
        <v>3.5117538896519398</v>
      </c>
      <c r="CE53" s="21">
        <f>IxI!CF54</f>
        <v>16.085228969232901</v>
      </c>
      <c r="CF53" s="21">
        <f>IxI!CG54</f>
        <v>5.3655091459573896</v>
      </c>
      <c r="CG53" s="21">
        <f>IxI!CH54</f>
        <v>0.50579854085435905</v>
      </c>
      <c r="CH53" s="21">
        <f>IxI!CI54</f>
        <v>1.57345961284588</v>
      </c>
      <c r="CI53" s="21">
        <f>IxI!CJ54</f>
        <v>1.27256631667647</v>
      </c>
      <c r="CJ53" s="21">
        <f>IxI!CK54</f>
        <v>8.1453324017036994</v>
      </c>
      <c r="CK53" s="21">
        <f>IxI!CL54</f>
        <v>6.76643952394409</v>
      </c>
      <c r="CL53" s="21">
        <f>IxI!CM54</f>
        <v>4.1510027061261603</v>
      </c>
      <c r="CM53" s="21">
        <f>IxI!CN54</f>
        <v>0.40958250194872498</v>
      </c>
      <c r="CN53" s="21">
        <f>IxI!CO54</f>
        <v>6.4078979706126598</v>
      </c>
      <c r="CO53" s="21">
        <f>IxI!CP54</f>
        <v>3.2375138499884799</v>
      </c>
      <c r="CP53" s="21">
        <f>IxI!CQ54</f>
        <v>78.2002417804202</v>
      </c>
      <c r="CQ53" s="21">
        <f>IxI!CR54</f>
        <v>34.295947198720903</v>
      </c>
      <c r="CR53" s="21">
        <f>IxI!CS54</f>
        <v>74.789495494648506</v>
      </c>
      <c r="CS53" s="21">
        <f>IxI!CT54</f>
        <v>5.3984968628035404</v>
      </c>
      <c r="CT53" s="21">
        <f>IxI!CU54</f>
        <v>2.27698897349185</v>
      </c>
      <c r="CU53" s="21">
        <f>IxI!CV54</f>
        <v>5.9474678117891404</v>
      </c>
      <c r="CV53" s="21">
        <f>IxI!CW54</f>
        <v>5.6148348882791899</v>
      </c>
      <c r="CW53" s="21">
        <f>IxI!CX54</f>
        <v>1.6917433511085</v>
      </c>
      <c r="CX53" s="21">
        <f>IxI!CY54</f>
        <v>11.656571674286299</v>
      </c>
      <c r="CY53" s="21">
        <f>IxI!CZ54</f>
        <v>1.63432191849605</v>
      </c>
      <c r="CZ53" s="21">
        <f>IxI!DA54</f>
        <v>0.98383702904646897</v>
      </c>
      <c r="DA53" s="21">
        <f>IxI!DB54</f>
        <v>2.8393288256087899</v>
      </c>
      <c r="DB53" s="21">
        <f>IxI!DC54</f>
        <v>0</v>
      </c>
      <c r="DC53" s="21">
        <f>SUM(IxI!DE54:DF54)</f>
        <v>2032.1665219225056</v>
      </c>
      <c r="DD53" s="21">
        <v>0</v>
      </c>
      <c r="DE53" s="21">
        <f>SUM(IxI!DH54:DI54)</f>
        <v>0</v>
      </c>
      <c r="DF53" s="21">
        <f>IxI!DK54</f>
        <v>4.4929023128537802</v>
      </c>
      <c r="DG53" s="21">
        <f>SUM(IxI!DL54:DM54)</f>
        <v>2.6255446384100001</v>
      </c>
      <c r="DH53" s="21">
        <f>IxI!DG54</f>
        <v>4.0849559030470903</v>
      </c>
      <c r="DI53" s="21">
        <f>IxI!DO54</f>
        <v>1561.33293135243</v>
      </c>
      <c r="DJ53" s="21">
        <f>IxI!DP54</f>
        <v>72.930303801247604</v>
      </c>
      <c r="DK53" s="21">
        <v>0</v>
      </c>
      <c r="DL53" s="21">
        <v>0</v>
      </c>
      <c r="DM53" s="21">
        <v>0</v>
      </c>
      <c r="DN53" s="132">
        <f t="shared" si="0"/>
        <v>8234.2955747440774</v>
      </c>
      <c r="DO53" s="22"/>
      <c r="DP53" s="126"/>
      <c r="DQ53" s="409">
        <f>Data!R77</f>
        <v>12106.944329131091</v>
      </c>
      <c r="DR53" s="141">
        <f>Data!S77</f>
        <v>5.4292903186316573E-3</v>
      </c>
      <c r="DS53" s="21"/>
      <c r="DT53" s="136">
        <v>1325.400893</v>
      </c>
      <c r="DU53" s="141">
        <f t="shared" si="1"/>
        <v>3.4478533013605865E-2</v>
      </c>
      <c r="DV53" s="21"/>
    </row>
    <row r="54" spans="1:126">
      <c r="A54" s="24" t="str">
        <f>IxI!B55</f>
        <v>48</v>
      </c>
      <c r="B54" s="23" t="str">
        <f>IxI!C55</f>
        <v>Gas etc</v>
      </c>
      <c r="C54" s="21">
        <f>IxI!D55</f>
        <v>1.01113125335319</v>
      </c>
      <c r="D54" s="21">
        <f>IxI!E55</f>
        <v>7.7955118868922396E-2</v>
      </c>
      <c r="E54" s="21">
        <f>IxI!F55</f>
        <v>0.174757159105393</v>
      </c>
      <c r="F54" s="21">
        <f>IxI!G55</f>
        <v>0.623733343276487</v>
      </c>
      <c r="G54" s="21">
        <f>IxI!H55</f>
        <v>1.23409268068818</v>
      </c>
      <c r="H54" s="21">
        <f>IxI!I55</f>
        <v>1.9831578771190499</v>
      </c>
      <c r="I54" s="21">
        <f>IxI!J55</f>
        <v>0</v>
      </c>
      <c r="J54" s="21">
        <f>IxI!K55</f>
        <v>1.37358486808481</v>
      </c>
      <c r="K54" s="21">
        <f>IxI!L55</f>
        <v>66.491231976024906</v>
      </c>
      <c r="L54" s="21">
        <f>IxI!M55</f>
        <v>1.9605557820906601</v>
      </c>
      <c r="M54" s="21">
        <f>IxI!N55</f>
        <v>3.6514301998452998</v>
      </c>
      <c r="N54" s="21">
        <f>IxI!O55</f>
        <v>1.12689391895166</v>
      </c>
      <c r="O54" s="21">
        <f>IxI!P55</f>
        <v>0.25557369581800699</v>
      </c>
      <c r="P54" s="21">
        <f>IxI!Q55</f>
        <v>2.57992862130898</v>
      </c>
      <c r="Q54" s="21">
        <f>IxI!R55</f>
        <v>1.3944175178960201</v>
      </c>
      <c r="R54" s="21">
        <f>IxI!S55</f>
        <v>0.37816606975186101</v>
      </c>
      <c r="S54" s="21">
        <f>IxI!T55</f>
        <v>7.5077151580551096</v>
      </c>
      <c r="T54" s="21">
        <f>IxI!U55</f>
        <v>0.24895925315776199</v>
      </c>
      <c r="U54" s="21">
        <f>IxI!V55</f>
        <v>0.32533552896994899</v>
      </c>
      <c r="V54" s="21">
        <f>IxI!W55</f>
        <v>0</v>
      </c>
      <c r="W54" s="21">
        <f>IxI!X55</f>
        <v>1.2475634097613499</v>
      </c>
      <c r="X54" s="21">
        <f>IxI!Y55</f>
        <v>0.64106800021613597</v>
      </c>
      <c r="Y54" s="21">
        <f>IxI!Z55</f>
        <v>8.1579576683185995E-2</v>
      </c>
      <c r="Z54" s="21">
        <f>IxI!AA55</f>
        <v>2.48112555379018</v>
      </c>
      <c r="AA54" s="21">
        <f>IxI!AB55</f>
        <v>9.9606264244431095</v>
      </c>
      <c r="AB54" s="21">
        <f>IxI!AC55</f>
        <v>0.47972902890359598</v>
      </c>
      <c r="AC54" s="21">
        <f>IxI!AD55</f>
        <v>1.60318151172186</v>
      </c>
      <c r="AD54" s="21">
        <f>IxI!AE55</f>
        <v>6.8517785467643394E-2</v>
      </c>
      <c r="AE54" s="21">
        <f>IxI!AF55</f>
        <v>9.2211810306262396E-2</v>
      </c>
      <c r="AF54" s="21">
        <f>IxI!AG55</f>
        <v>0.56368680439488805</v>
      </c>
      <c r="AG54" s="21">
        <f>IxI!AH55</f>
        <v>1.6007747675038799</v>
      </c>
      <c r="AH54" s="21">
        <f>IxI!AI55</f>
        <v>1.0548175710368</v>
      </c>
      <c r="AI54" s="21">
        <f>IxI!AJ55</f>
        <v>1.9012478463396101</v>
      </c>
      <c r="AJ54" s="21">
        <f>IxI!AK55</f>
        <v>3.30737015913361</v>
      </c>
      <c r="AK54" s="21">
        <f>IxI!AL55</f>
        <v>3.89544577656075</v>
      </c>
      <c r="AL54" s="21">
        <f>IxI!AM55</f>
        <v>0.64660383414748401</v>
      </c>
      <c r="AM54" s="21">
        <f>IxI!AN55</f>
        <v>0.32109645466710202</v>
      </c>
      <c r="AN54" s="21">
        <f>IxI!AO55</f>
        <v>9.7155127177168001</v>
      </c>
      <c r="AO54" s="21">
        <f>IxI!AP55</f>
        <v>1.6654517142590399</v>
      </c>
      <c r="AP54" s="21">
        <f>IxI!AQ55</f>
        <v>1.0754809306019799</v>
      </c>
      <c r="AQ54" s="21">
        <f>IxI!AR55</f>
        <v>5.4770487485372801</v>
      </c>
      <c r="AR54" s="21">
        <f>IxI!AS55</f>
        <v>0.247066266610104</v>
      </c>
      <c r="AS54" s="21">
        <f>IxI!AT55</f>
        <v>4.7454005668553103</v>
      </c>
      <c r="AT54" s="21">
        <f>IxI!AU55</f>
        <v>0.36128574038445999</v>
      </c>
      <c r="AU54" s="21">
        <f>IxI!AV55</f>
        <v>0.65433880605581496</v>
      </c>
      <c r="AV54" s="21">
        <f>IxI!AW55</f>
        <v>2.5303285735191001</v>
      </c>
      <c r="AW54" s="21">
        <f>IxI!AX55</f>
        <v>353.49255394536402</v>
      </c>
      <c r="AX54" s="21">
        <f>IxI!AY55</f>
        <v>26.069687276429601</v>
      </c>
      <c r="AY54" s="21">
        <f>IxI!AZ55</f>
        <v>0.87988360741429095</v>
      </c>
      <c r="AZ54" s="21">
        <f>IxI!BA55</f>
        <v>0.59918858712302203</v>
      </c>
      <c r="BA54" s="21">
        <f>IxI!BB55</f>
        <v>1.2514868597046E-3</v>
      </c>
      <c r="BB54" s="21">
        <f>IxI!BC55</f>
        <v>3.36548272832104</v>
      </c>
      <c r="BC54" s="21">
        <f>IxI!BD55</f>
        <v>0.74906637289330202</v>
      </c>
      <c r="BD54" s="21">
        <f>IxI!BE55</f>
        <v>1.4317848797544299</v>
      </c>
      <c r="BE54" s="21">
        <f>IxI!BF55</f>
        <v>1.2697214693023999</v>
      </c>
      <c r="BF54" s="21">
        <f>IxI!BG55</f>
        <v>3.26144045217753</v>
      </c>
      <c r="BG54" s="21">
        <f>IxI!BH55</f>
        <v>5.1091392684175698</v>
      </c>
      <c r="BH54" s="21">
        <f>IxI!BI55</f>
        <v>1.15096265802681</v>
      </c>
      <c r="BI54" s="21">
        <f>IxI!BJ55</f>
        <v>1.18109042718556</v>
      </c>
      <c r="BJ54" s="21">
        <f>IxI!BK55</f>
        <v>0.114162586947955</v>
      </c>
      <c r="BK54" s="21">
        <f>IxI!BL55</f>
        <v>0.352800663673141</v>
      </c>
      <c r="BL54" s="21">
        <f>IxI!BM55</f>
        <v>0.51361433794718903</v>
      </c>
      <c r="BM54" s="21">
        <f>IxI!BN55</f>
        <v>0.32678080385525499</v>
      </c>
      <c r="BN54" s="21">
        <f>IxI!BO55</f>
        <v>1.6626619923064001</v>
      </c>
      <c r="BO54" s="21">
        <f>IxI!BP55</f>
        <v>1.6939675982698901</v>
      </c>
      <c r="BP54" s="21">
        <f>IxI!BQ55</f>
        <v>0.29551247121653001</v>
      </c>
      <c r="BQ54" s="21">
        <f>IxI!BR55</f>
        <v>7.7330230857423299E-2</v>
      </c>
      <c r="BR54" s="21">
        <f>IxI!BS55</f>
        <v>1.6843905276239E-2</v>
      </c>
      <c r="BS54" s="21">
        <f>IxI!BT55</f>
        <v>0.89121659113540896</v>
      </c>
      <c r="BT54" s="21">
        <f>IxI!BU55</f>
        <v>0.33736458910978001</v>
      </c>
      <c r="BU54" s="21">
        <f>IxI!BV55</f>
        <v>2.7714633934501201E-2</v>
      </c>
      <c r="BV54" s="21">
        <f>IxI!BW55</f>
        <v>1.7279390899107201</v>
      </c>
      <c r="BW54" s="21">
        <f>IxI!BX55</f>
        <v>1.46991873851042</v>
      </c>
      <c r="BX54" s="21">
        <f>IxI!BY55</f>
        <v>0.60489339265765296</v>
      </c>
      <c r="BY54" s="21">
        <f>IxI!BZ55</f>
        <v>0.13001340312055501</v>
      </c>
      <c r="BZ54" s="21">
        <f>IxI!CA55</f>
        <v>0</v>
      </c>
      <c r="CA54" s="21">
        <f>IxI!CB55</f>
        <v>7.1984981951156796E-2</v>
      </c>
      <c r="CB54" s="21">
        <f>IxI!CC55</f>
        <v>0.15371302019151201</v>
      </c>
      <c r="CC54" s="21">
        <f>IxI!CD55</f>
        <v>0.133819373264641</v>
      </c>
      <c r="CD54" s="21">
        <f>IxI!CE55</f>
        <v>0.211876045586957</v>
      </c>
      <c r="CE54" s="21">
        <f>IxI!CF55</f>
        <v>1.4363987754513099</v>
      </c>
      <c r="CF54" s="21">
        <f>IxI!CG55</f>
        <v>0.58519254908172202</v>
      </c>
      <c r="CG54" s="21">
        <f>IxI!CH55</f>
        <v>4.6600668889672403E-2</v>
      </c>
      <c r="CH54" s="21">
        <f>IxI!CI55</f>
        <v>8.9137994354545405E-2</v>
      </c>
      <c r="CI54" s="21">
        <f>IxI!CJ55</f>
        <v>0.14670662598769499</v>
      </c>
      <c r="CJ54" s="21">
        <f>IxI!CK55</f>
        <v>0.88434445883283597</v>
      </c>
      <c r="CK54" s="21">
        <f>IxI!CL55</f>
        <v>0.26026567129370698</v>
      </c>
      <c r="CL54" s="21">
        <f>IxI!CM55</f>
        <v>0.37319976195233501</v>
      </c>
      <c r="CM54" s="21">
        <f>IxI!CN55</f>
        <v>2.4725438200802401E-2</v>
      </c>
      <c r="CN54" s="21">
        <f>IxI!CO55</f>
        <v>0.55506350780632596</v>
      </c>
      <c r="CO54" s="21">
        <f>IxI!CP55</f>
        <v>0.11224874741669801</v>
      </c>
      <c r="CP54" s="21">
        <f>IxI!CQ55</f>
        <v>13.1692035458069</v>
      </c>
      <c r="CQ54" s="21">
        <f>IxI!CR55</f>
        <v>8.2903224837251699</v>
      </c>
      <c r="CR54" s="21">
        <f>IxI!CS55</f>
        <v>14.5441019311525</v>
      </c>
      <c r="CS54" s="21">
        <f>IxI!CT55</f>
        <v>1.07476916538411</v>
      </c>
      <c r="CT54" s="21">
        <f>IxI!CU55</f>
        <v>0.413918631682899</v>
      </c>
      <c r="CU54" s="21">
        <f>IxI!CV55</f>
        <v>1.17965526723148</v>
      </c>
      <c r="CV54" s="21">
        <f>IxI!CW55</f>
        <v>1.1781694795379201</v>
      </c>
      <c r="CW54" s="21">
        <f>IxI!CX55</f>
        <v>0.15449800246345799</v>
      </c>
      <c r="CX54" s="21">
        <f>IxI!CY55</f>
        <v>2.40175507217308</v>
      </c>
      <c r="CY54" s="21">
        <f>IxI!CZ55</f>
        <v>0.160210762814884</v>
      </c>
      <c r="CZ54" s="21">
        <f>IxI!DA55</f>
        <v>6.2024995402630602E-2</v>
      </c>
      <c r="DA54" s="21">
        <f>IxI!DB55</f>
        <v>0.27284311118468801</v>
      </c>
      <c r="DB54" s="21">
        <f>IxI!DC55</f>
        <v>0</v>
      </c>
      <c r="DC54" s="21">
        <f>SUM(IxI!DE55:DF55)</f>
        <v>555.34417263600039</v>
      </c>
      <c r="DD54" s="21">
        <v>0</v>
      </c>
      <c r="DE54" s="21">
        <f>SUM(IxI!DH55:DI55)</f>
        <v>0</v>
      </c>
      <c r="DF54" s="21">
        <f>IxI!DK55</f>
        <v>0.297428097486028</v>
      </c>
      <c r="DG54" s="21">
        <f>SUM(IxI!DL55:DM55)</f>
        <v>1.86170694143753</v>
      </c>
      <c r="DH54" s="21">
        <f>IxI!DG55</f>
        <v>0.131010915009733</v>
      </c>
      <c r="DI54" s="21">
        <f>IxI!DO55</f>
        <v>400.09809343064001</v>
      </c>
      <c r="DJ54" s="21">
        <f>IxI!DP55</f>
        <v>4.3875868527055504</v>
      </c>
      <c r="DK54" s="21">
        <v>0</v>
      </c>
      <c r="DL54" s="21">
        <v>0</v>
      </c>
      <c r="DM54" s="21">
        <v>0</v>
      </c>
      <c r="DN54" s="132">
        <f t="shared" si="0"/>
        <v>1567.727917532083</v>
      </c>
      <c r="DO54" s="22"/>
      <c r="DP54" s="126"/>
      <c r="DQ54" s="409">
        <f>Data!R78</f>
        <v>5730.6979784200576</v>
      </c>
      <c r="DR54" s="141">
        <f>Data!S78</f>
        <v>2.5698989115175886E-3</v>
      </c>
      <c r="DS54" s="21"/>
      <c r="DT54" s="136">
        <v>279.69063410000001</v>
      </c>
      <c r="DU54" s="141">
        <f t="shared" si="1"/>
        <v>7.2757780776696738E-3</v>
      </c>
      <c r="DV54" s="21"/>
    </row>
    <row r="55" spans="1:126">
      <c r="A55" s="30" t="str">
        <f>IxI!B56</f>
        <v>49</v>
      </c>
      <c r="B55" s="29" t="str">
        <f>IxI!C56</f>
        <v>Water and sewerage</v>
      </c>
      <c r="C55" s="27">
        <f>IxI!D56</f>
        <v>24.065375599142801</v>
      </c>
      <c r="D55" s="27">
        <f>IxI!E56</f>
        <v>1.1727901669248599E-3</v>
      </c>
      <c r="E55" s="27">
        <f>IxI!F56</f>
        <v>0.111272972793676</v>
      </c>
      <c r="F55" s="27">
        <f>IxI!G56</f>
        <v>1.00834833542951</v>
      </c>
      <c r="G55" s="27">
        <f>IxI!H56</f>
        <v>1.01907626756815</v>
      </c>
      <c r="H55" s="27">
        <f>IxI!I56</f>
        <v>0.59827433964266197</v>
      </c>
      <c r="I55" s="27">
        <f>IxI!J56</f>
        <v>0</v>
      </c>
      <c r="J55" s="27">
        <f>IxI!K56</f>
        <v>0.50928637044620495</v>
      </c>
      <c r="K55" s="27">
        <f>IxI!L56</f>
        <v>8.5581537251196504</v>
      </c>
      <c r="L55" s="27">
        <f>IxI!M56</f>
        <v>1.12837242201</v>
      </c>
      <c r="M55" s="27">
        <f>IxI!N56</f>
        <v>2.1819129922570601</v>
      </c>
      <c r="N55" s="27">
        <f>IxI!O56</f>
        <v>1.0578605543995701</v>
      </c>
      <c r="O55" s="27">
        <f>IxI!P56</f>
        <v>0.108354692512679</v>
      </c>
      <c r="P55" s="27">
        <f>IxI!Q56</f>
        <v>1.4857958000087701</v>
      </c>
      <c r="Q55" s="27">
        <f>IxI!R56</f>
        <v>1.1568019074134599</v>
      </c>
      <c r="R55" s="27">
        <f>IxI!S56</f>
        <v>0.34428451741508098</v>
      </c>
      <c r="S55" s="27">
        <f>IxI!T56</f>
        <v>14.9996055690223</v>
      </c>
      <c r="T55" s="27">
        <f>IxI!U56</f>
        <v>0.22484104107851199</v>
      </c>
      <c r="U55" s="27">
        <f>IxI!V56</f>
        <v>0.54035328748253197</v>
      </c>
      <c r="V55" s="27">
        <f>IxI!W56</f>
        <v>0</v>
      </c>
      <c r="W55" s="27">
        <f>IxI!X56</f>
        <v>0.98702993023059304</v>
      </c>
      <c r="X55" s="27">
        <f>IxI!Y56</f>
        <v>0.49551083169001398</v>
      </c>
      <c r="Y55" s="27">
        <f>IxI!Z56</f>
        <v>0.113349298650153</v>
      </c>
      <c r="Z55" s="27">
        <f>IxI!AA56</f>
        <v>0.858009002999788</v>
      </c>
      <c r="AA55" s="27">
        <f>IxI!AB56</f>
        <v>4.4156897478971198</v>
      </c>
      <c r="AB55" s="27">
        <f>IxI!AC56</f>
        <v>0.31619289946931101</v>
      </c>
      <c r="AC55" s="27">
        <f>IxI!AD56</f>
        <v>8.1459081308857293</v>
      </c>
      <c r="AD55" s="27">
        <f>IxI!AE56</f>
        <v>5.3140943989472798E-2</v>
      </c>
      <c r="AE55" s="27">
        <f>IxI!AF56</f>
        <v>0.186725257795199</v>
      </c>
      <c r="AF55" s="27">
        <f>IxI!AG56</f>
        <v>0.28740081024479303</v>
      </c>
      <c r="AG55" s="27">
        <f>IxI!AH56</f>
        <v>0.72935088473042897</v>
      </c>
      <c r="AH55" s="27">
        <f>IxI!AI56</f>
        <v>0.55555999776932197</v>
      </c>
      <c r="AI55" s="27">
        <f>IxI!AJ56</f>
        <v>0.73433796782720895</v>
      </c>
      <c r="AJ55" s="27">
        <f>IxI!AK56</f>
        <v>0.55423116074504297</v>
      </c>
      <c r="AK55" s="27">
        <f>IxI!AL56</f>
        <v>0.72579993305277901</v>
      </c>
      <c r="AL55" s="27">
        <f>IxI!AM56</f>
        <v>0.26659572496634798</v>
      </c>
      <c r="AM55" s="27">
        <f>IxI!AN56</f>
        <v>7.7615976625882196E-2</v>
      </c>
      <c r="AN55" s="27">
        <f>IxI!AO56</f>
        <v>2.0904853384902</v>
      </c>
      <c r="AO55" s="27">
        <f>IxI!AP56</f>
        <v>1.09839146665481</v>
      </c>
      <c r="AP55" s="27">
        <f>IxI!AQ56</f>
        <v>0.46795500333127399</v>
      </c>
      <c r="AQ55" s="27">
        <f>IxI!AR56</f>
        <v>1.50945759643934</v>
      </c>
      <c r="AR55" s="27">
        <f>IxI!AS56</f>
        <v>0.10534083207985299</v>
      </c>
      <c r="AS55" s="27">
        <f>IxI!AT56</f>
        <v>1.7522820722966701</v>
      </c>
      <c r="AT55" s="27">
        <f>IxI!AU56</f>
        <v>0.86880925725692304</v>
      </c>
      <c r="AU55" s="27">
        <f>IxI!AV56</f>
        <v>0.57174546167262597</v>
      </c>
      <c r="AV55" s="27">
        <f>IxI!AW56</f>
        <v>0.70865706695808495</v>
      </c>
      <c r="AW55" s="27">
        <f>IxI!AX56</f>
        <v>26.313343324681998</v>
      </c>
      <c r="AX55" s="27">
        <f>IxI!AY56</f>
        <v>1.6226952159455901</v>
      </c>
      <c r="AY55" s="27">
        <f>IxI!AZ56</f>
        <v>129.763827731589</v>
      </c>
      <c r="AZ55" s="27">
        <f>IxI!BA56</f>
        <v>26.275756205042001</v>
      </c>
      <c r="BA55" s="27">
        <f>IxI!BB56</f>
        <v>1.4014461047822899</v>
      </c>
      <c r="BB55" s="27">
        <f>IxI!BC56</f>
        <v>3.92859526189747</v>
      </c>
      <c r="BC55" s="27">
        <f>IxI!BD56</f>
        <v>0.55569300385535403</v>
      </c>
      <c r="BD55" s="27">
        <f>IxI!BE56</f>
        <v>0.57795200611212505</v>
      </c>
      <c r="BE55" s="27">
        <f>IxI!BF56</f>
        <v>1.07219712663015</v>
      </c>
      <c r="BF55" s="27">
        <f>IxI!BG56</f>
        <v>1.27175930176268</v>
      </c>
      <c r="BG55" s="27">
        <f>IxI!BH56</f>
        <v>2.9595612330245902</v>
      </c>
      <c r="BH55" s="27">
        <f>IxI!BI56</f>
        <v>0.44924328716062301</v>
      </c>
      <c r="BI55" s="27">
        <f>IxI!BJ56</f>
        <v>1.5602576121716001</v>
      </c>
      <c r="BJ55" s="27">
        <f>IxI!BK56</f>
        <v>0.220355035453912</v>
      </c>
      <c r="BK55" s="27">
        <f>IxI!BL56</f>
        <v>0.613290990449463</v>
      </c>
      <c r="BL55" s="27">
        <f>IxI!BM56</f>
        <v>0.70462941732248197</v>
      </c>
      <c r="BM55" s="27">
        <f>IxI!BN56</f>
        <v>0.674655704805873</v>
      </c>
      <c r="BN55" s="27">
        <f>IxI!BO56</f>
        <v>1.9972043736335301</v>
      </c>
      <c r="BO55" s="27">
        <f>IxI!BP56</f>
        <v>1.41603983852799</v>
      </c>
      <c r="BP55" s="27">
        <f>IxI!BQ56</f>
        <v>0.11887564412542399</v>
      </c>
      <c r="BQ55" s="27">
        <f>IxI!BR56</f>
        <v>0.52678242130361297</v>
      </c>
      <c r="BR55" s="27">
        <f>IxI!BS56</f>
        <v>0.19941956356766999</v>
      </c>
      <c r="BS55" s="27">
        <f>IxI!BT56</f>
        <v>1.2343740610181499</v>
      </c>
      <c r="BT55" s="27">
        <f>IxI!BU56</f>
        <v>0.40162545674815597</v>
      </c>
      <c r="BU55" s="27">
        <f>IxI!BV56</f>
        <v>3.2323596061929298E-2</v>
      </c>
      <c r="BV55" s="27">
        <f>IxI!BW56</f>
        <v>1.5431148563880199</v>
      </c>
      <c r="BW55" s="27">
        <f>IxI!BX56</f>
        <v>27.0426169053266</v>
      </c>
      <c r="BX55" s="27">
        <f>IxI!BY56</f>
        <v>0.85730108721956599</v>
      </c>
      <c r="BY55" s="27">
        <f>IxI!BZ56</f>
        <v>0.67540144573745597</v>
      </c>
      <c r="BZ55" s="27">
        <f>IxI!CA56</f>
        <v>0</v>
      </c>
      <c r="CA55" s="27">
        <f>IxI!CB56</f>
        <v>0.22590519981475299</v>
      </c>
      <c r="CB55" s="27">
        <f>IxI!CC56</f>
        <v>0.42574573931201398</v>
      </c>
      <c r="CC55" s="27">
        <f>IxI!CD56</f>
        <v>0.333891673082297</v>
      </c>
      <c r="CD55" s="27">
        <f>IxI!CE56</f>
        <v>0.40940393472939102</v>
      </c>
      <c r="CE55" s="27">
        <f>IxI!CF56</f>
        <v>0.24828612085750601</v>
      </c>
      <c r="CF55" s="27">
        <f>IxI!CG56</f>
        <v>1.7080314506790799</v>
      </c>
      <c r="CG55" s="27">
        <f>IxI!CH56</f>
        <v>0.21219214889747301</v>
      </c>
      <c r="CH55" s="27">
        <f>IxI!CI56</f>
        <v>0.13202813235400901</v>
      </c>
      <c r="CI55" s="27">
        <f>IxI!CJ56</f>
        <v>0.62295048618157201</v>
      </c>
      <c r="CJ55" s="27">
        <f>IxI!CK56</f>
        <v>1.3537362307816601</v>
      </c>
      <c r="CK55" s="27">
        <f>IxI!CL56</f>
        <v>0.70306235877740697</v>
      </c>
      <c r="CL55" s="27">
        <f>IxI!CM56</f>
        <v>1.0819270892853301</v>
      </c>
      <c r="CM55" s="27">
        <f>IxI!CN56</f>
        <v>6.0747433329963497E-2</v>
      </c>
      <c r="CN55" s="27">
        <f>IxI!CO56</f>
        <v>3.01255064892056</v>
      </c>
      <c r="CO55" s="27">
        <f>IxI!CP56</f>
        <v>0.32542846614314802</v>
      </c>
      <c r="CP55" s="27">
        <f>IxI!CQ56</f>
        <v>30.849531131685399</v>
      </c>
      <c r="CQ55" s="27">
        <f>IxI!CR56</f>
        <v>17.754527191572599</v>
      </c>
      <c r="CR55" s="27">
        <f>IxI!CS56</f>
        <v>39.2035681863496</v>
      </c>
      <c r="CS55" s="27">
        <f>IxI!CT56</f>
        <v>2.4310913953875199</v>
      </c>
      <c r="CT55" s="27">
        <f>IxI!CU56</f>
        <v>1.11901402394108</v>
      </c>
      <c r="CU55" s="27">
        <f>IxI!CV56</f>
        <v>0.20941448624679501</v>
      </c>
      <c r="CV55" s="27">
        <f>IxI!CW56</f>
        <v>2.6911628537048</v>
      </c>
      <c r="CW55" s="27">
        <f>IxI!CX56</f>
        <v>0.92720318319373596</v>
      </c>
      <c r="CX55" s="27">
        <f>IxI!CY56</f>
        <v>5.0762522579905296</v>
      </c>
      <c r="CY55" s="27">
        <f>IxI!CZ56</f>
        <v>1.06502514868716</v>
      </c>
      <c r="CZ55" s="27">
        <f>IxI!DA56</f>
        <v>0.10922071080930899</v>
      </c>
      <c r="DA55" s="27">
        <f>IxI!DB56</f>
        <v>2.0268644305025201</v>
      </c>
      <c r="DB55" s="27">
        <f>IxI!DC56</f>
        <v>0</v>
      </c>
      <c r="DC55" s="27">
        <f>SUM(IxI!DE56:DF56)</f>
        <v>966.24173244921565</v>
      </c>
      <c r="DD55" s="27">
        <v>0</v>
      </c>
      <c r="DE55" s="27">
        <f>SUM(IxI!DH56:DI56)</f>
        <v>0</v>
      </c>
      <c r="DF55" s="27">
        <f>IxI!DK56</f>
        <v>1.2240268774790299</v>
      </c>
      <c r="DG55" s="27">
        <f>SUM(IxI!DL56:DM56)</f>
        <v>-1.63322997569102</v>
      </c>
      <c r="DH55" s="27">
        <f>IxI!DG56</f>
        <v>0.25963724921064901</v>
      </c>
      <c r="DI55" s="27">
        <f>IxI!DO56</f>
        <v>2.4361166339017699</v>
      </c>
      <c r="DJ55" s="27">
        <f>IxI!DP56</f>
        <v>1.2247427660057999</v>
      </c>
      <c r="DK55" s="27">
        <v>0</v>
      </c>
      <c r="DL55" s="27">
        <v>0</v>
      </c>
      <c r="DM55" s="27">
        <v>0</v>
      </c>
      <c r="DN55" s="133">
        <f t="shared" si="0"/>
        <v>1407.8568417043432</v>
      </c>
      <c r="DO55" s="22"/>
      <c r="DP55" s="126"/>
      <c r="DQ55" s="410">
        <f>Data!R79</f>
        <v>5210.8448730399623</v>
      </c>
      <c r="DR55" s="142">
        <f>Data!S79</f>
        <v>2.3367737433973748E-3</v>
      </c>
      <c r="DS55" s="21"/>
      <c r="DT55" s="137">
        <v>709.62799640000003</v>
      </c>
      <c r="DU55" s="142">
        <f t="shared" si="1"/>
        <v>1.8460024005171986E-2</v>
      </c>
      <c r="DV55" s="21"/>
    </row>
    <row r="56" spans="1:126">
      <c r="A56" s="24" t="str">
        <f>IxI!B57</f>
        <v>50</v>
      </c>
      <c r="B56" s="23" t="str">
        <f>IxI!C57</f>
        <v>Waste</v>
      </c>
      <c r="C56" s="21">
        <f>IxI!D57</f>
        <v>1.0902313774022301</v>
      </c>
      <c r="D56" s="21">
        <f>IxI!E57</f>
        <v>6.9116831519347496E-3</v>
      </c>
      <c r="E56" s="21">
        <f>IxI!F57</f>
        <v>7.99361287606659E-2</v>
      </c>
      <c r="F56" s="21">
        <f>IxI!G57</f>
        <v>1.8177763159294301E-3</v>
      </c>
      <c r="G56" s="21">
        <f>IxI!H57</f>
        <v>0.70095477885387403</v>
      </c>
      <c r="H56" s="21">
        <f>IxI!I57</f>
        <v>0.41318079790742801</v>
      </c>
      <c r="I56" s="21">
        <f>IxI!J57</f>
        <v>0</v>
      </c>
      <c r="J56" s="21">
        <f>IxI!K57</f>
        <v>0.23493808417370399</v>
      </c>
      <c r="K56" s="21">
        <f>IxI!L57</f>
        <v>3.7138134716028799</v>
      </c>
      <c r="L56" s="21">
        <f>IxI!M57</f>
        <v>2.4878011655194001</v>
      </c>
      <c r="M56" s="21">
        <f>IxI!N57</f>
        <v>1.6129016628494</v>
      </c>
      <c r="N56" s="21">
        <f>IxI!O57</f>
        <v>0.55307917978832899</v>
      </c>
      <c r="O56" s="21">
        <f>IxI!P57</f>
        <v>6.3513311632441893E-2</v>
      </c>
      <c r="P56" s="21">
        <f>IxI!Q57</f>
        <v>1.0820060185923499</v>
      </c>
      <c r="Q56" s="21">
        <f>IxI!R57</f>
        <v>0.92703664036089595</v>
      </c>
      <c r="R56" s="21">
        <f>IxI!S57</f>
        <v>0.38018113395129699</v>
      </c>
      <c r="S56" s="21">
        <f>IxI!T57</f>
        <v>2.3207064404023998</v>
      </c>
      <c r="T56" s="21">
        <f>IxI!U57</f>
        <v>7.6636595061890397E-2</v>
      </c>
      <c r="U56" s="21">
        <f>IxI!V57</f>
        <v>0.265857192298107</v>
      </c>
      <c r="V56" s="21">
        <f>IxI!W57</f>
        <v>0</v>
      </c>
      <c r="W56" s="21">
        <f>IxI!X57</f>
        <v>0.56593059372274201</v>
      </c>
      <c r="X56" s="21">
        <f>IxI!Y57</f>
        <v>4.0254848900101203</v>
      </c>
      <c r="Y56" s="21">
        <f>IxI!Z57</f>
        <v>7.8339081425209997E-2</v>
      </c>
      <c r="Z56" s="21">
        <f>IxI!AA57</f>
        <v>0.77719522513364303</v>
      </c>
      <c r="AA56" s="21">
        <f>IxI!AB57</f>
        <v>2.6031496035319202</v>
      </c>
      <c r="AB56" s="21">
        <f>IxI!AC57</f>
        <v>0.189053903399791</v>
      </c>
      <c r="AC56" s="21">
        <f>IxI!AD57</f>
        <v>0.48585482288445703</v>
      </c>
      <c r="AD56" s="21">
        <f>IxI!AE57</f>
        <v>2.9183260093731799E-2</v>
      </c>
      <c r="AE56" s="21">
        <f>IxI!AF57</f>
        <v>5.0846936725511702E-2</v>
      </c>
      <c r="AF56" s="21">
        <f>IxI!AG57</f>
        <v>0.122219340870271</v>
      </c>
      <c r="AG56" s="21">
        <f>IxI!AH57</f>
        <v>0.40989070290851998</v>
      </c>
      <c r="AH56" s="21">
        <f>IxI!AI57</f>
        <v>0.59133198587674596</v>
      </c>
      <c r="AI56" s="21">
        <f>IxI!AJ57</f>
        <v>0.65416259329605497</v>
      </c>
      <c r="AJ56" s="21">
        <f>IxI!AK57</f>
        <v>0.65004815842308095</v>
      </c>
      <c r="AK56" s="21">
        <f>IxI!AL57</f>
        <v>1.0271193484490799</v>
      </c>
      <c r="AL56" s="21">
        <f>IxI!AM57</f>
        <v>4.4660568037647401</v>
      </c>
      <c r="AM56" s="21">
        <f>IxI!AN57</f>
        <v>0.76784496307990802</v>
      </c>
      <c r="AN56" s="21">
        <f>IxI!AO57</f>
        <v>0.36682755790245303</v>
      </c>
      <c r="AO56" s="21">
        <f>IxI!AP57</f>
        <v>0.43639548850475901</v>
      </c>
      <c r="AP56" s="21">
        <f>IxI!AQ57</f>
        <v>0.14468807646274501</v>
      </c>
      <c r="AQ56" s="21">
        <f>IxI!AR57</f>
        <v>0.938758809566833</v>
      </c>
      <c r="AR56" s="21">
        <f>IxI!AS57</f>
        <v>5.9499749419561501E-2</v>
      </c>
      <c r="AS56" s="21">
        <f>IxI!AT57</f>
        <v>1.42236372996389</v>
      </c>
      <c r="AT56" s="21">
        <f>IxI!AU57</f>
        <v>0.46112697636493399</v>
      </c>
      <c r="AU56" s="21">
        <f>IxI!AV57</f>
        <v>0.157870845608965</v>
      </c>
      <c r="AV56" s="21">
        <f>IxI!AW57</f>
        <v>0.89381332047875495</v>
      </c>
      <c r="AW56" s="21">
        <f>IxI!AX57</f>
        <v>4.8536590651821596</v>
      </c>
      <c r="AX56" s="21">
        <f>IxI!AY57</f>
        <v>0.12159888491658</v>
      </c>
      <c r="AY56" s="21">
        <f>IxI!AZ57</f>
        <v>22.3274416795593</v>
      </c>
      <c r="AZ56" s="21">
        <f>IxI!BA57</f>
        <v>203.25243539139299</v>
      </c>
      <c r="BA56" s="21">
        <f>IxI!BB57</f>
        <v>1.80052898029946</v>
      </c>
      <c r="BB56" s="21">
        <f>IxI!BC57</f>
        <v>9.81994800426334</v>
      </c>
      <c r="BC56" s="21">
        <f>IxI!BD57</f>
        <v>3.76139353534708</v>
      </c>
      <c r="BD56" s="21">
        <f>IxI!BE57</f>
        <v>2.4016387700014201</v>
      </c>
      <c r="BE56" s="21">
        <f>IxI!BF57</f>
        <v>3.2518793047063501</v>
      </c>
      <c r="BF56" s="21">
        <f>IxI!BG57</f>
        <v>7.1095664040550801</v>
      </c>
      <c r="BG56" s="21">
        <f>IxI!BH57</f>
        <v>5.8458235712541402</v>
      </c>
      <c r="BH56" s="21">
        <f>IxI!BI57</f>
        <v>0.96461186456292403</v>
      </c>
      <c r="BI56" s="21">
        <f>IxI!BJ57</f>
        <v>2.4495627343334498</v>
      </c>
      <c r="BJ56" s="21">
        <f>IxI!BK57</f>
        <v>1.0243275269231</v>
      </c>
      <c r="BK56" s="21">
        <f>IxI!BL57</f>
        <v>2.5300255522991</v>
      </c>
      <c r="BL56" s="21">
        <f>IxI!BM57</f>
        <v>1.2736049880954401</v>
      </c>
      <c r="BM56" s="21">
        <f>IxI!BN57</f>
        <v>1.3638955514614499</v>
      </c>
      <c r="BN56" s="21">
        <f>IxI!BO57</f>
        <v>4.9716936722353404</v>
      </c>
      <c r="BO56" s="21">
        <f>IxI!BP57</f>
        <v>5.3218384714953801</v>
      </c>
      <c r="BP56" s="21">
        <f>IxI!BQ57</f>
        <v>0.107708008491675</v>
      </c>
      <c r="BQ56" s="21">
        <f>IxI!BR57</f>
        <v>0.58282507661261995</v>
      </c>
      <c r="BR56" s="21">
        <f>IxI!BS57</f>
        <v>9.2905981042165103E-2</v>
      </c>
      <c r="BS56" s="21">
        <f>IxI!BT57</f>
        <v>2.90104297247892</v>
      </c>
      <c r="BT56" s="21">
        <f>IxI!BU57</f>
        <v>0.75467621744445101</v>
      </c>
      <c r="BU56" s="21">
        <f>IxI!BV57</f>
        <v>4.1763164391194603E-2</v>
      </c>
      <c r="BV56" s="21">
        <f>IxI!BW57</f>
        <v>2.81992062409511</v>
      </c>
      <c r="BW56" s="21">
        <f>IxI!BX57</f>
        <v>1.9704613609969499</v>
      </c>
      <c r="BX56" s="21">
        <f>IxI!BY57</f>
        <v>1.67287444176598</v>
      </c>
      <c r="BY56" s="21">
        <f>IxI!BZ57</f>
        <v>0.99569614827972797</v>
      </c>
      <c r="BZ56" s="21">
        <f>IxI!CA57</f>
        <v>0</v>
      </c>
      <c r="CA56" s="21">
        <f>IxI!CB57</f>
        <v>0.73716296167170203</v>
      </c>
      <c r="CB56" s="21">
        <f>IxI!CC57</f>
        <v>0.512368869664376</v>
      </c>
      <c r="CC56" s="21">
        <f>IxI!CD57</f>
        <v>0.58742246130588005</v>
      </c>
      <c r="CD56" s="21">
        <f>IxI!CE57</f>
        <v>0.63529903525508802</v>
      </c>
      <c r="CE56" s="21">
        <f>IxI!CF57</f>
        <v>3.0415933951584799</v>
      </c>
      <c r="CF56" s="21">
        <f>IxI!CG57</f>
        <v>1.83278799734677</v>
      </c>
      <c r="CG56" s="21">
        <f>IxI!CH57</f>
        <v>0.52487379589226102</v>
      </c>
      <c r="CH56" s="21">
        <f>IxI!CI57</f>
        <v>0.240841989738901</v>
      </c>
      <c r="CI56" s="21">
        <f>IxI!CJ57</f>
        <v>0.48534877446323699</v>
      </c>
      <c r="CJ56" s="21">
        <f>IxI!CK57</f>
        <v>2.7369387186548702</v>
      </c>
      <c r="CK56" s="21">
        <f>IxI!CL57</f>
        <v>0.94906624906062098</v>
      </c>
      <c r="CL56" s="21">
        <f>IxI!CM57</f>
        <v>0.84507053547217204</v>
      </c>
      <c r="CM56" s="21">
        <f>IxI!CN57</f>
        <v>4.4167188347667197E-2</v>
      </c>
      <c r="CN56" s="21">
        <f>IxI!CO57</f>
        <v>15.7665141206079</v>
      </c>
      <c r="CO56" s="21">
        <f>IxI!CP57</f>
        <v>0.63080202080992798</v>
      </c>
      <c r="CP56" s="21">
        <f>IxI!CQ57</f>
        <v>107.801308580163</v>
      </c>
      <c r="CQ56" s="21">
        <f>IxI!CR57</f>
        <v>3.80060025016842</v>
      </c>
      <c r="CR56" s="21">
        <f>IxI!CS57</f>
        <v>23.228494539876898</v>
      </c>
      <c r="CS56" s="21">
        <f>IxI!CT57</f>
        <v>3.0914055097234301</v>
      </c>
      <c r="CT56" s="21">
        <f>IxI!CU57</f>
        <v>0.20077175576130599</v>
      </c>
      <c r="CU56" s="21">
        <f>IxI!CV57</f>
        <v>0.478739903169832</v>
      </c>
      <c r="CV56" s="21">
        <f>IxI!CW57</f>
        <v>0.34897712906372302</v>
      </c>
      <c r="CW56" s="21">
        <f>IxI!CX57</f>
        <v>1.0142933762081401</v>
      </c>
      <c r="CX56" s="21">
        <f>IxI!CY57</f>
        <v>1.5814289787815401</v>
      </c>
      <c r="CY56" s="21">
        <f>IxI!CZ57</f>
        <v>0.80099290813941704</v>
      </c>
      <c r="CZ56" s="21">
        <f>IxI!DA57</f>
        <v>0.182349439989446</v>
      </c>
      <c r="DA56" s="21">
        <f>IxI!DB57</f>
        <v>5.2389496409816996</v>
      </c>
      <c r="DB56" s="21">
        <f>IxI!DC57</f>
        <v>0</v>
      </c>
      <c r="DC56" s="21">
        <f>SUM(IxI!DE57:DF57)</f>
        <v>14.324755179369079</v>
      </c>
      <c r="DD56" s="21">
        <v>0</v>
      </c>
      <c r="DE56" s="21">
        <f>SUM(IxI!DH57:DI57)</f>
        <v>389.44388666442597</v>
      </c>
      <c r="DF56" s="21">
        <f>IxI!DK57</f>
        <v>1.9772766165965301</v>
      </c>
      <c r="DG56" s="21">
        <f>SUM(IxI!DL57:DM57)</f>
        <v>-6.9292415117895798</v>
      </c>
      <c r="DH56" s="21">
        <f>IxI!DG57</f>
        <v>0.13835657272191601</v>
      </c>
      <c r="DI56" s="21">
        <f>IxI!DO57</f>
        <v>264.310352024503</v>
      </c>
      <c r="DJ56" s="21">
        <f>IxI!DP57</f>
        <v>225.56217165129101</v>
      </c>
      <c r="DK56" s="21">
        <v>0</v>
      </c>
      <c r="DL56" s="21">
        <v>0</v>
      </c>
      <c r="DM56" s="21">
        <v>0</v>
      </c>
      <c r="DN56" s="132">
        <f t="shared" si="0"/>
        <v>1400.938035477071</v>
      </c>
      <c r="DO56" s="22"/>
      <c r="DP56" s="126"/>
      <c r="DQ56" s="409">
        <f>Data!R80</f>
        <v>9852.0146375644672</v>
      </c>
      <c r="DR56" s="141">
        <f>Data!S80</f>
        <v>4.4180799247620769E-3</v>
      </c>
      <c r="DS56" s="21"/>
      <c r="DT56" s="136">
        <v>184.01465239999999</v>
      </c>
      <c r="DU56" s="141">
        <f t="shared" si="1"/>
        <v>4.7868952716637464E-3</v>
      </c>
      <c r="DV56" s="21"/>
    </row>
    <row r="57" spans="1:126">
      <c r="A57" s="24" t="str">
        <f>IxI!B58</f>
        <v>51</v>
      </c>
      <c r="B57" s="23" t="str">
        <f>IxI!C58</f>
        <v>Remediation &amp; waste management</v>
      </c>
      <c r="C57" s="21">
        <f>IxI!D58</f>
        <v>0</v>
      </c>
      <c r="D57" s="21">
        <f>IxI!E58</f>
        <v>0</v>
      </c>
      <c r="E57" s="21">
        <f>IxI!F58</f>
        <v>3.5982639480744102E-6</v>
      </c>
      <c r="F57" s="21">
        <f>IxI!G58</f>
        <v>0</v>
      </c>
      <c r="G57" s="21">
        <f>IxI!H58</f>
        <v>0</v>
      </c>
      <c r="H57" s="21">
        <f>IxI!I58</f>
        <v>1.48124486671309E-5</v>
      </c>
      <c r="I57" s="21">
        <f>IxI!J58</f>
        <v>0</v>
      </c>
      <c r="J57" s="21">
        <f>IxI!K58</f>
        <v>6.4098664238555398E-6</v>
      </c>
      <c r="K57" s="21">
        <f>IxI!L58</f>
        <v>8.4147894930230093E-5</v>
      </c>
      <c r="L57" s="21">
        <f>IxI!M58</f>
        <v>1.90563565820326E-5</v>
      </c>
      <c r="M57" s="21">
        <f>IxI!N58</f>
        <v>2.1803014699807501E-5</v>
      </c>
      <c r="N57" s="21">
        <f>IxI!O58</f>
        <v>5.0959338627012696E-6</v>
      </c>
      <c r="O57" s="21">
        <f>IxI!P58</f>
        <v>1.4347982338854E-6</v>
      </c>
      <c r="P57" s="21">
        <f>IxI!Q58</f>
        <v>1.7877503701942801E-5</v>
      </c>
      <c r="Q57" s="21">
        <f>IxI!R58</f>
        <v>5.4742222450565501E-5</v>
      </c>
      <c r="R57" s="21">
        <f>IxI!S58</f>
        <v>7.8968934776719806E-6</v>
      </c>
      <c r="S57" s="21">
        <f>IxI!T58</f>
        <v>1.8218900003163699E-4</v>
      </c>
      <c r="T57" s="21">
        <f>IxI!U58</f>
        <v>5.9534106811062702E-6</v>
      </c>
      <c r="U57" s="21">
        <f>IxI!V58</f>
        <v>1.23975259074766E-5</v>
      </c>
      <c r="V57" s="21">
        <f>IxI!W58</f>
        <v>0</v>
      </c>
      <c r="W57" s="21">
        <f>IxI!X58</f>
        <v>1.23163595951426E-5</v>
      </c>
      <c r="X57" s="21">
        <f>IxI!Y58</f>
        <v>1.8912172589423501E-5</v>
      </c>
      <c r="Y57" s="21">
        <f>IxI!Z58</f>
        <v>4.9946657821640097E-6</v>
      </c>
      <c r="Z57" s="21">
        <f>IxI!AA58</f>
        <v>2.80229162999402E-5</v>
      </c>
      <c r="AA57" s="21">
        <f>IxI!AB58</f>
        <v>6.20801595782009E-2</v>
      </c>
      <c r="AB57" s="21">
        <f>IxI!AC58</f>
        <v>1.7146131205887099E-5</v>
      </c>
      <c r="AC57" s="21">
        <f>IxI!AD58</f>
        <v>1.1453613530405599E-2</v>
      </c>
      <c r="AD57" s="21">
        <f>IxI!AE58</f>
        <v>2.5692703632918002E-6</v>
      </c>
      <c r="AE57" s="21">
        <f>IxI!AF58</f>
        <v>4.9453316006668802E-6</v>
      </c>
      <c r="AF57" s="21">
        <f>IxI!AG58</f>
        <v>6.0875715470816601E-6</v>
      </c>
      <c r="AG57" s="21">
        <f>IxI!AH58</f>
        <v>4.1534823976756804E-6</v>
      </c>
      <c r="AH57" s="21">
        <f>IxI!AI58</f>
        <v>7.8722972247891593E-5</v>
      </c>
      <c r="AI57" s="21">
        <f>IxI!AJ58</f>
        <v>2.1017503016180899E-5</v>
      </c>
      <c r="AJ57" s="21">
        <f>IxI!AK58</f>
        <v>1.6781786258639299E-5</v>
      </c>
      <c r="AK57" s="21">
        <f>IxI!AL58</f>
        <v>8.8094521568701796E-6</v>
      </c>
      <c r="AL57" s="21">
        <f>IxI!AM58</f>
        <v>3.9496991588542803E-6</v>
      </c>
      <c r="AM57" s="21">
        <f>IxI!AN58</f>
        <v>1.4901448999877701E-6</v>
      </c>
      <c r="AN57" s="21">
        <f>IxI!AO58</f>
        <v>1.20417157737385E-4</v>
      </c>
      <c r="AO57" s="21">
        <f>IxI!AP58</f>
        <v>1.74147740975636E-4</v>
      </c>
      <c r="AP57" s="21">
        <f>IxI!AQ58</f>
        <v>3.1559969428028602E-5</v>
      </c>
      <c r="AQ57" s="21">
        <f>IxI!AR58</f>
        <v>8.8634892207379299E-5</v>
      </c>
      <c r="AR57" s="21">
        <f>IxI!AS58</f>
        <v>4.8022530449109103E-6</v>
      </c>
      <c r="AS57" s="21">
        <f>IxI!AT58</f>
        <v>4.0198378822328099E-4</v>
      </c>
      <c r="AT57" s="21">
        <f>IxI!AU58</f>
        <v>1.5788170022540499E-5</v>
      </c>
      <c r="AU57" s="21">
        <f>IxI!AV58</f>
        <v>4.3902377707794899E-5</v>
      </c>
      <c r="AV57" s="21">
        <f>IxI!AW58</f>
        <v>1.2136869907208101E-4</v>
      </c>
      <c r="AW57" s="21">
        <f>IxI!AX58</f>
        <v>1.7006193799645701E-4</v>
      </c>
      <c r="AX57" s="21">
        <f>IxI!AY58</f>
        <v>3.1747465225080701E-5</v>
      </c>
      <c r="AY57" s="21">
        <f>IxI!AZ58</f>
        <v>3.9968060772519803E-5</v>
      </c>
      <c r="AZ57" s="21">
        <f>IxI!BA58</f>
        <v>3.5572168918598501E-5</v>
      </c>
      <c r="BA57" s="21">
        <f>IxI!BB58</f>
        <v>11.7282891637968</v>
      </c>
      <c r="BB57" s="21">
        <f>IxI!BC58</f>
        <v>4.4530824830988502E-4</v>
      </c>
      <c r="BC57" s="21">
        <f>IxI!BD58</f>
        <v>1.5685057582978001E-4</v>
      </c>
      <c r="BD57" s="21">
        <f>IxI!BE58</f>
        <v>2.6962650369458601E-4</v>
      </c>
      <c r="BE57" s="21">
        <f>IxI!BF58</f>
        <v>3.1584363968635001E-4</v>
      </c>
      <c r="BF57" s="21">
        <f>IxI!BG58</f>
        <v>9.4610015006412797E-4</v>
      </c>
      <c r="BG57" s="21">
        <f>IxI!BH58</f>
        <v>1.1765091677793801E-3</v>
      </c>
      <c r="BH57" s="21">
        <f>IxI!BI58</f>
        <v>1.3145754943508101E-4</v>
      </c>
      <c r="BI57" s="21">
        <f>IxI!BJ58</f>
        <v>6.1384653319322897E-4</v>
      </c>
      <c r="BJ57" s="21">
        <f>IxI!BK58</f>
        <v>1.69957132278063E-4</v>
      </c>
      <c r="BK57" s="21">
        <f>IxI!BL58</f>
        <v>8.0753700148674897E-4</v>
      </c>
      <c r="BL57" s="21">
        <f>IxI!BM58</f>
        <v>1.07443607730375E-3</v>
      </c>
      <c r="BM57" s="21">
        <f>IxI!BN58</f>
        <v>4.06369517338543E-4</v>
      </c>
      <c r="BN57" s="21">
        <f>IxI!BO58</f>
        <v>3.3956251357930101E-4</v>
      </c>
      <c r="BO57" s="21">
        <f>IxI!BP58</f>
        <v>4.8074722210506298E-4</v>
      </c>
      <c r="BP57" s="21">
        <f>IxI!BQ58</f>
        <v>1.8086810134015501E-5</v>
      </c>
      <c r="BQ57" s="21">
        <f>IxI!BR58</f>
        <v>4.1587936108234799E-5</v>
      </c>
      <c r="BR57" s="21">
        <f>IxI!BS58</f>
        <v>6.61772664414087E-2</v>
      </c>
      <c r="BS57" s="21">
        <f>IxI!BT58</f>
        <v>8.8923491857698404E-4</v>
      </c>
      <c r="BT57" s="21">
        <f>IxI!BU58</f>
        <v>1.04361241258729E-3</v>
      </c>
      <c r="BU57" s="21">
        <f>IxI!BV58</f>
        <v>5.4623832913003002E-5</v>
      </c>
      <c r="BV57" s="21">
        <f>IxI!BW58</f>
        <v>2.32186701841314E-3</v>
      </c>
      <c r="BW57" s="21">
        <f>IxI!BX58</f>
        <v>1.7810984136245099E-3</v>
      </c>
      <c r="BX57" s="21">
        <f>IxI!BY58</f>
        <v>4.8059878000347999E-4</v>
      </c>
      <c r="BY57" s="21">
        <f>IxI!BZ58</f>
        <v>3.2044278917882103E-4</v>
      </c>
      <c r="BZ57" s="21">
        <f>IxI!CA58</f>
        <v>0</v>
      </c>
      <c r="CA57" s="21">
        <f>IxI!CB58</f>
        <v>1.5152463379030601E-4</v>
      </c>
      <c r="CB57" s="21">
        <f>IxI!CC58</f>
        <v>1.4124996885211201E-4</v>
      </c>
      <c r="CC57" s="21">
        <f>IxI!CD58</f>
        <v>1.17693481115192E-4</v>
      </c>
      <c r="CD57" s="21">
        <f>IxI!CE58</f>
        <v>2.6410304738154499E-4</v>
      </c>
      <c r="CE57" s="21">
        <f>IxI!CF58</f>
        <v>8.4966964083145805E-4</v>
      </c>
      <c r="CF57" s="21">
        <f>IxI!CG58</f>
        <v>7.5959519617403801E-5</v>
      </c>
      <c r="CG57" s="21">
        <f>IxI!CH58</f>
        <v>2.95631498212907E-5</v>
      </c>
      <c r="CH57" s="21">
        <f>IxI!CI58</f>
        <v>5.0042284067568899E-5</v>
      </c>
      <c r="CI57" s="21">
        <f>IxI!CJ58</f>
        <v>1.64955654827542E-5</v>
      </c>
      <c r="CJ57" s="21">
        <f>IxI!CK58</f>
        <v>1.29352187116479E-4</v>
      </c>
      <c r="CK57" s="21">
        <f>IxI!CL58</f>
        <v>2.71176950144883E-4</v>
      </c>
      <c r="CL57" s="21">
        <f>IxI!CM58</f>
        <v>3.3266192041158402E-4</v>
      </c>
      <c r="CM57" s="21">
        <f>IxI!CN58</f>
        <v>1.40172541558931E-5</v>
      </c>
      <c r="CN57" s="21">
        <f>IxI!CO58</f>
        <v>1.1945131819084199E-4</v>
      </c>
      <c r="CO57" s="21">
        <f>IxI!CP58</f>
        <v>1.8069647651114499E-4</v>
      </c>
      <c r="CP57" s="21">
        <f>IxI!CQ58</f>
        <v>0.31235258559591</v>
      </c>
      <c r="CQ57" s="21">
        <f>IxI!CR58</f>
        <v>1.5219057045139801</v>
      </c>
      <c r="CR57" s="21">
        <f>IxI!CS58</f>
        <v>6.7713072689596796</v>
      </c>
      <c r="CS57" s="21">
        <f>IxI!CT58</f>
        <v>1.4838467464886601E-4</v>
      </c>
      <c r="CT57" s="21">
        <f>IxI!CU58</f>
        <v>0.28507750660172398</v>
      </c>
      <c r="CU57" s="21">
        <f>IxI!CV58</f>
        <v>3.9423702947473801E-5</v>
      </c>
      <c r="CV57" s="21">
        <f>IxI!CW58</f>
        <v>4.7588257800005199E-5</v>
      </c>
      <c r="CW57" s="21">
        <f>IxI!CX58</f>
        <v>4.3100971680456702E-5</v>
      </c>
      <c r="CX57" s="21">
        <f>IxI!CY58</f>
        <v>0.31281546046828201</v>
      </c>
      <c r="CY57" s="21">
        <f>IxI!CZ58</f>
        <v>8.3107039044316705E-5</v>
      </c>
      <c r="CZ57" s="21">
        <f>IxI!DA58</f>
        <v>6.0263694749459997E-5</v>
      </c>
      <c r="DA57" s="21">
        <f>IxI!DB58</f>
        <v>1.63443754054292E-4</v>
      </c>
      <c r="DB57" s="21">
        <f>IxI!DC58</f>
        <v>0</v>
      </c>
      <c r="DC57" s="21">
        <f>SUM(IxI!DE58:DF58)</f>
        <v>3.9851945493477499E-5</v>
      </c>
      <c r="DD57" s="21">
        <v>0</v>
      </c>
      <c r="DE57" s="21">
        <f>SUM(IxI!DH58:DI58)</f>
        <v>0</v>
      </c>
      <c r="DF57" s="21">
        <f>IxI!DK58</f>
        <v>1.5938542278605899E-2</v>
      </c>
      <c r="DG57" s="21">
        <f>SUM(IxI!DL58:DM58)</f>
        <v>1.85755488602554E-6</v>
      </c>
      <c r="DH57" s="21">
        <f>IxI!DG58</f>
        <v>0</v>
      </c>
      <c r="DI57" s="21">
        <f>IxI!DO58</f>
        <v>2.7280821096243801E-2</v>
      </c>
      <c r="DJ57" s="21">
        <f>IxI!DP58</f>
        <v>1.3337230339256099E-2</v>
      </c>
      <c r="DK57" s="21">
        <v>0</v>
      </c>
      <c r="DL57" s="21">
        <v>0</v>
      </c>
      <c r="DM57" s="21">
        <v>0</v>
      </c>
      <c r="DN57" s="132">
        <f t="shared" si="0"/>
        <v>21.147618596210961</v>
      </c>
      <c r="DO57" s="22"/>
      <c r="DP57" s="126"/>
      <c r="DQ57" s="409">
        <f>Data!R81</f>
        <v>129.07683723808535</v>
      </c>
      <c r="DR57" s="141">
        <f>Data!S81</f>
        <v>5.7883773454719998E-5</v>
      </c>
      <c r="DS57" s="21"/>
      <c r="DT57" s="136">
        <v>2.6526199319999999</v>
      </c>
      <c r="DU57" s="141">
        <f t="shared" si="1"/>
        <v>6.9004362665697216E-5</v>
      </c>
      <c r="DV57" s="21"/>
    </row>
    <row r="58" spans="1:126">
      <c r="A58" s="24" t="str">
        <f>IxI!B59</f>
        <v>52</v>
      </c>
      <c r="B58" s="23" t="str">
        <f>IxI!C59</f>
        <v>Construction - buildings</v>
      </c>
      <c r="C58" s="21">
        <f>IxI!D59</f>
        <v>15.2606280521193</v>
      </c>
      <c r="D58" s="21">
        <f>IxI!E59</f>
        <v>1.51647433441946</v>
      </c>
      <c r="E58" s="21">
        <f>IxI!F59</f>
        <v>1.06465240809243</v>
      </c>
      <c r="F58" s="21">
        <f>IxI!G59</f>
        <v>0</v>
      </c>
      <c r="G58" s="21">
        <f>IxI!H59</f>
        <v>0</v>
      </c>
      <c r="H58" s="21">
        <f>IxI!I59</f>
        <v>1.34682670588179</v>
      </c>
      <c r="I58" s="21">
        <f>IxI!J59</f>
        <v>0</v>
      </c>
      <c r="J58" s="21">
        <f>IxI!K59</f>
        <v>0.86983254191561998</v>
      </c>
      <c r="K58" s="21">
        <f>IxI!L59</f>
        <v>38.8645293316184</v>
      </c>
      <c r="L58" s="21">
        <f>IxI!M59</f>
        <v>0</v>
      </c>
      <c r="M58" s="21">
        <f>IxI!N59</f>
        <v>0</v>
      </c>
      <c r="N58" s="21">
        <f>IxI!O59</f>
        <v>2.85681632994008E-2</v>
      </c>
      <c r="O58" s="21">
        <f>IxI!P59</f>
        <v>0.12707930870040299</v>
      </c>
      <c r="P58" s="21">
        <f>IxI!Q59</f>
        <v>3.79055492685456</v>
      </c>
      <c r="Q58" s="21">
        <f>IxI!R59</f>
        <v>1.1547745413425199</v>
      </c>
      <c r="R58" s="21">
        <f>IxI!S59</f>
        <v>0.100787068899506</v>
      </c>
      <c r="S58" s="21">
        <f>IxI!T59</f>
        <v>5.9890385735449998</v>
      </c>
      <c r="T58" s="21">
        <f>IxI!U59</f>
        <v>0.19461696471134901</v>
      </c>
      <c r="U58" s="21">
        <f>IxI!V59</f>
        <v>0.43050657941061998</v>
      </c>
      <c r="V58" s="21">
        <f>IxI!W59</f>
        <v>0</v>
      </c>
      <c r="W58" s="21">
        <f>IxI!X59</f>
        <v>1.1244285878811999</v>
      </c>
      <c r="X58" s="21">
        <f>IxI!Y59</f>
        <v>1.22987071143367</v>
      </c>
      <c r="Y58" s="21">
        <f>IxI!Z59</f>
        <v>0.50817708354035196</v>
      </c>
      <c r="Z58" s="21">
        <f>IxI!AA59</f>
        <v>5.7044141432992097</v>
      </c>
      <c r="AA58" s="21">
        <f>IxI!AB59</f>
        <v>3.8072566852367902</v>
      </c>
      <c r="AB58" s="21">
        <f>IxI!AC59</f>
        <v>3.7151820909731299</v>
      </c>
      <c r="AC58" s="21">
        <f>IxI!AD59</f>
        <v>2.08828791672294</v>
      </c>
      <c r="AD58" s="21">
        <f>IxI!AE59</f>
        <v>6.0530583508800098E-2</v>
      </c>
      <c r="AE58" s="21">
        <f>IxI!AF59</f>
        <v>3.2168719650663202E-2</v>
      </c>
      <c r="AF58" s="21">
        <f>IxI!AG59</f>
        <v>0.41145396801011203</v>
      </c>
      <c r="AG58" s="21">
        <f>IxI!AH59</f>
        <v>0.22758118381184</v>
      </c>
      <c r="AH58" s="21">
        <f>IxI!AI59</f>
        <v>0.92853118808729096</v>
      </c>
      <c r="AI58" s="21">
        <f>IxI!AJ59</f>
        <v>1.59616951931669</v>
      </c>
      <c r="AJ58" s="21">
        <f>IxI!AK59</f>
        <v>1.8057489039322701</v>
      </c>
      <c r="AK58" s="21">
        <f>IxI!AL59</f>
        <v>0.61194739249885099</v>
      </c>
      <c r="AL58" s="21">
        <f>IxI!AM59</f>
        <v>6.7926064144238907E-2</v>
      </c>
      <c r="AM58" s="21">
        <f>IxI!AN59</f>
        <v>5.5244214674269099E-2</v>
      </c>
      <c r="AN58" s="21">
        <f>IxI!AO59</f>
        <v>5.4058207678814103</v>
      </c>
      <c r="AO58" s="21">
        <f>IxI!AP59</f>
        <v>6.9690152629336602E-2</v>
      </c>
      <c r="AP58" s="21">
        <f>IxI!AQ59</f>
        <v>0.62606960313927296</v>
      </c>
      <c r="AQ58" s="21">
        <f>IxI!AR59</f>
        <v>6.41781562279205</v>
      </c>
      <c r="AR58" s="21">
        <f>IxI!AS59</f>
        <v>0.28976220080933801</v>
      </c>
      <c r="AS58" s="21">
        <f>IxI!AT59</f>
        <v>7.5945060944185698</v>
      </c>
      <c r="AT58" s="21">
        <f>IxI!AU59</f>
        <v>4.0640763959731601</v>
      </c>
      <c r="AU58" s="21">
        <f>IxI!AV59</f>
        <v>3.7321424212129402</v>
      </c>
      <c r="AV58" s="21">
        <f>IxI!AW59</f>
        <v>4.5750054326154599</v>
      </c>
      <c r="AW58" s="21">
        <f>IxI!AX59</f>
        <v>19.835660705378999</v>
      </c>
      <c r="AX58" s="21">
        <f>IxI!AY59</f>
        <v>5.7436696160491501</v>
      </c>
      <c r="AY58" s="21">
        <f>IxI!AZ59</f>
        <v>9.1380940899140501</v>
      </c>
      <c r="AZ58" s="21">
        <f>IxI!BA59</f>
        <v>21.4086544315875</v>
      </c>
      <c r="BA58" s="21">
        <f>IxI!BB59</f>
        <v>8.6599798877908807E-3</v>
      </c>
      <c r="BB58" s="21">
        <f>IxI!BC59</f>
        <v>499.72748039113299</v>
      </c>
      <c r="BC58" s="21">
        <f>IxI!BD59</f>
        <v>41.991261924497799</v>
      </c>
      <c r="BD58" s="21">
        <f>IxI!BE59</f>
        <v>128.47800543195399</v>
      </c>
      <c r="BE58" s="21">
        <f>IxI!BF59</f>
        <v>9.5849611769607996</v>
      </c>
      <c r="BF58" s="21">
        <f>IxI!BG59</f>
        <v>26.2230939146304</v>
      </c>
      <c r="BG58" s="21">
        <f>IxI!BH59</f>
        <v>188.34157696941901</v>
      </c>
      <c r="BH58" s="21">
        <f>IxI!BI59</f>
        <v>1.44964855686164</v>
      </c>
      <c r="BI58" s="21">
        <f>IxI!BJ59</f>
        <v>10.724922924466201</v>
      </c>
      <c r="BJ58" s="21">
        <f>IxI!BK59</f>
        <v>4.4851217345346202</v>
      </c>
      <c r="BK58" s="21">
        <f>IxI!BL59</f>
        <v>9.5762485743362795</v>
      </c>
      <c r="BL58" s="21">
        <f>IxI!BM59</f>
        <v>6.1479138181548096</v>
      </c>
      <c r="BM58" s="21">
        <f>IxI!BN59</f>
        <v>6.8241677908277198</v>
      </c>
      <c r="BN58" s="21">
        <f>IxI!BO59</f>
        <v>11.47597851415</v>
      </c>
      <c r="BO58" s="21">
        <f>IxI!BP59</f>
        <v>14.2488225852601</v>
      </c>
      <c r="BP58" s="21">
        <f>IxI!BQ59</f>
        <v>1.4169244318105501</v>
      </c>
      <c r="BQ58" s="21">
        <f>IxI!BR59</f>
        <v>0.913244371523247</v>
      </c>
      <c r="BR58" s="21">
        <f>IxI!BS59</f>
        <v>0.16409348230909099</v>
      </c>
      <c r="BS58" s="21">
        <f>IxI!BT59</f>
        <v>10.4068388280833</v>
      </c>
      <c r="BT58" s="21">
        <f>IxI!BU59</f>
        <v>3.1259750915563802</v>
      </c>
      <c r="BU58" s="21">
        <f>IxI!BV59</f>
        <v>0.18612600450912201</v>
      </c>
      <c r="BV58" s="21">
        <f>IxI!BW59</f>
        <v>19.061980872078301</v>
      </c>
      <c r="BW58" s="21">
        <f>IxI!BX59</f>
        <v>85.1925280753469</v>
      </c>
      <c r="BX58" s="21">
        <f>IxI!BY59</f>
        <v>1.58485315376436</v>
      </c>
      <c r="BY58" s="21">
        <f>IxI!BZ59</f>
        <v>250.173942797873</v>
      </c>
      <c r="BZ58" s="21">
        <f>IxI!CA59</f>
        <v>0</v>
      </c>
      <c r="CA58" s="21">
        <f>IxI!CB59</f>
        <v>3.2168354722494499</v>
      </c>
      <c r="CB58" s="21">
        <f>IxI!CC59</f>
        <v>6.72917010831027</v>
      </c>
      <c r="CC58" s="21">
        <f>IxI!CD59</f>
        <v>5.9046621364727896</v>
      </c>
      <c r="CD58" s="21">
        <f>IxI!CE59</f>
        <v>5.6001288080591101</v>
      </c>
      <c r="CE58" s="21">
        <f>IxI!CF59</f>
        <v>16.3501427271664</v>
      </c>
      <c r="CF58" s="21">
        <f>IxI!CG59</f>
        <v>3.21478765711672</v>
      </c>
      <c r="CG58" s="21">
        <f>IxI!CH59</f>
        <v>0.71343391077589302</v>
      </c>
      <c r="CH58" s="21">
        <f>IxI!CI59</f>
        <v>0.83317109309398796</v>
      </c>
      <c r="CI58" s="21">
        <f>IxI!CJ59</f>
        <v>0.757981615258011</v>
      </c>
      <c r="CJ58" s="21">
        <f>IxI!CK59</f>
        <v>4.4722999654479798</v>
      </c>
      <c r="CK58" s="21">
        <f>IxI!CL59</f>
        <v>3.9108545632419198</v>
      </c>
      <c r="CL58" s="21">
        <f>IxI!CM59</f>
        <v>10.805006121764199</v>
      </c>
      <c r="CM58" s="21">
        <f>IxI!CN59</f>
        <v>0.26162941601997303</v>
      </c>
      <c r="CN58" s="21">
        <f>IxI!CO59</f>
        <v>6.1065234021570802</v>
      </c>
      <c r="CO58" s="21">
        <f>IxI!CP59</f>
        <v>3.4016008092261099</v>
      </c>
      <c r="CP58" s="21">
        <f>IxI!CQ59</f>
        <v>200.34287333663599</v>
      </c>
      <c r="CQ58" s="21">
        <f>IxI!CR59</f>
        <v>15.7659941359841</v>
      </c>
      <c r="CR58" s="21">
        <f>IxI!CS59</f>
        <v>29.121486050294699</v>
      </c>
      <c r="CS58" s="21">
        <f>IxI!CT59</f>
        <v>2.7086275922259899</v>
      </c>
      <c r="CT58" s="21">
        <f>IxI!CU59</f>
        <v>1.11287684733487</v>
      </c>
      <c r="CU58" s="21">
        <f>IxI!CV59</f>
        <v>5.1710346417526898</v>
      </c>
      <c r="CV58" s="21">
        <f>IxI!CW59</f>
        <v>5.2331610848775396</v>
      </c>
      <c r="CW58" s="21">
        <f>IxI!CX59</f>
        <v>1.2795540749260199</v>
      </c>
      <c r="CX58" s="21">
        <f>IxI!CY59</f>
        <v>14.149920717747801</v>
      </c>
      <c r="CY58" s="21">
        <f>IxI!CZ59</f>
        <v>2.6414305238667302</v>
      </c>
      <c r="CZ58" s="21">
        <f>IxI!DA59</f>
        <v>0.52951112774782405</v>
      </c>
      <c r="DA58" s="21">
        <f>IxI!DB59</f>
        <v>5.4018275206199</v>
      </c>
      <c r="DB58" s="21">
        <f>IxI!DC59</f>
        <v>0</v>
      </c>
      <c r="DC58" s="21">
        <f>SUM(IxI!DE59:DF59)</f>
        <v>21.408396635094622</v>
      </c>
      <c r="DD58" s="21">
        <v>0</v>
      </c>
      <c r="DE58" s="21">
        <f>SUM(IxI!DH59:DI59)</f>
        <v>8.0869645391543094E-2</v>
      </c>
      <c r="DF58" s="21">
        <f>IxI!DK59</f>
        <v>5689.1372230421202</v>
      </c>
      <c r="DG58" s="21">
        <f>SUM(IxI!DL59:DM59)</f>
        <v>-173.42625115953018</v>
      </c>
      <c r="DH58" s="21">
        <f>IxI!DG59</f>
        <v>1.8487767672108999</v>
      </c>
      <c r="DI58" s="21">
        <f>IxI!DO59</f>
        <v>656.33683109336005</v>
      </c>
      <c r="DJ58" s="21">
        <f>IxI!DP59</f>
        <v>86.659024498825204</v>
      </c>
      <c r="DK58" s="21">
        <v>0</v>
      </c>
      <c r="DL58" s="21">
        <v>0</v>
      </c>
      <c r="DM58" s="21">
        <v>0</v>
      </c>
      <c r="DN58" s="132">
        <f t="shared" si="0"/>
        <v>8152.9105233707096</v>
      </c>
      <c r="DO58" s="22"/>
      <c r="DP58" s="126"/>
      <c r="DQ58" s="409">
        <f>Data!R82</f>
        <v>50765.377310925796</v>
      </c>
      <c r="DR58" s="141">
        <f>Data!S82</f>
        <v>2.2765444695463776E-2</v>
      </c>
      <c r="DS58" s="21"/>
      <c r="DT58" s="136">
        <v>1391.85879</v>
      </c>
      <c r="DU58" s="141">
        <f t="shared" si="1"/>
        <v>3.6207346392132328E-2</v>
      </c>
      <c r="DV58" s="21"/>
    </row>
    <row r="59" spans="1:126">
      <c r="A59" s="30" t="str">
        <f>IxI!B60</f>
        <v>53</v>
      </c>
      <c r="B59" s="29" t="str">
        <f>IxI!C60</f>
        <v>Construction - civil engineering</v>
      </c>
      <c r="C59" s="27">
        <f>IxI!D60</f>
        <v>1.39894349831917</v>
      </c>
      <c r="D59" s="27">
        <f>IxI!E60</f>
        <v>0.10071640945036001</v>
      </c>
      <c r="E59" s="27">
        <f>IxI!F60</f>
        <v>7.3952923593245498E-2</v>
      </c>
      <c r="F59" s="27">
        <f>IxI!G60</f>
        <v>1.67802615783733E-4</v>
      </c>
      <c r="G59" s="27">
        <f>IxI!H60</f>
        <v>1.94959408487149E-4</v>
      </c>
      <c r="H59" s="27">
        <f>IxI!I60</f>
        <v>1.06034256556097</v>
      </c>
      <c r="I59" s="27">
        <f>IxI!J60</f>
        <v>0</v>
      </c>
      <c r="J59" s="27">
        <f>IxI!K60</f>
        <v>0.45050874708272698</v>
      </c>
      <c r="K59" s="27">
        <f>IxI!L60</f>
        <v>156.04266987919499</v>
      </c>
      <c r="L59" s="27">
        <f>IxI!M60</f>
        <v>3.3814205388271602E-2</v>
      </c>
      <c r="M59" s="27">
        <f>IxI!N60</f>
        <v>2.0366745355821898E-2</v>
      </c>
      <c r="N59" s="27">
        <f>IxI!O60</f>
        <v>2.3954388359206699E-2</v>
      </c>
      <c r="O59" s="27">
        <f>IxI!P60</f>
        <v>0.10308013276556099</v>
      </c>
      <c r="P59" s="27">
        <f>IxI!Q60</f>
        <v>0.34826724458035402</v>
      </c>
      <c r="Q59" s="27">
        <f>IxI!R60</f>
        <v>0.378520815446034</v>
      </c>
      <c r="R59" s="27">
        <f>IxI!S60</f>
        <v>2.14136202571996E-2</v>
      </c>
      <c r="S59" s="27">
        <f>IxI!T60</f>
        <v>0.70076090555168702</v>
      </c>
      <c r="T59" s="27">
        <f>IxI!U60</f>
        <v>2.2902759373239101E-2</v>
      </c>
      <c r="U59" s="27">
        <f>IxI!V60</f>
        <v>0.14838285078947</v>
      </c>
      <c r="V59" s="27">
        <f>IxI!W60</f>
        <v>0</v>
      </c>
      <c r="W59" s="27">
        <f>IxI!X60</f>
        <v>0.121366807546993</v>
      </c>
      <c r="X59" s="27">
        <f>IxI!Y60</f>
        <v>9.7491892120530901E-2</v>
      </c>
      <c r="Y59" s="27">
        <f>IxI!Z60</f>
        <v>3.4640895599650598E-2</v>
      </c>
      <c r="Z59" s="27">
        <f>IxI!AA60</f>
        <v>1.1581508365961799</v>
      </c>
      <c r="AA59" s="27">
        <f>IxI!AB60</f>
        <v>0.82886207932802003</v>
      </c>
      <c r="AB59" s="27">
        <f>IxI!AC60</f>
        <v>0.35496419537753399</v>
      </c>
      <c r="AC59" s="27">
        <f>IxI!AD60</f>
        <v>0.82058305111875296</v>
      </c>
      <c r="AD59" s="27">
        <f>IxI!AE60</f>
        <v>6.8033549198994903E-2</v>
      </c>
      <c r="AE59" s="27">
        <f>IxI!AF60</f>
        <v>4.9535982485408997E-2</v>
      </c>
      <c r="AF59" s="27">
        <f>IxI!AG60</f>
        <v>3.9628911444777898E-2</v>
      </c>
      <c r="AG59" s="27">
        <f>IxI!AH60</f>
        <v>4.4110070772521603E-2</v>
      </c>
      <c r="AH59" s="27">
        <f>IxI!AI60</f>
        <v>9.8697687093917699E-2</v>
      </c>
      <c r="AI59" s="27">
        <f>IxI!AJ60</f>
        <v>0.137550997282475</v>
      </c>
      <c r="AJ59" s="27">
        <f>IxI!AK60</f>
        <v>0.219518944064789</v>
      </c>
      <c r="AK59" s="27">
        <f>IxI!AL60</f>
        <v>0.30694244963891498</v>
      </c>
      <c r="AL59" s="27">
        <f>IxI!AM60</f>
        <v>4.0899249987506998E-2</v>
      </c>
      <c r="AM59" s="27">
        <f>IxI!AN60</f>
        <v>4.2878458503121102E-2</v>
      </c>
      <c r="AN59" s="27">
        <f>IxI!AO60</f>
        <v>1.05546730624693</v>
      </c>
      <c r="AO59" s="27">
        <f>IxI!AP60</f>
        <v>9.1589454256462602E-2</v>
      </c>
      <c r="AP59" s="27">
        <f>IxI!AQ60</f>
        <v>7.9668920880748506E-2</v>
      </c>
      <c r="AQ59" s="27">
        <f>IxI!AR60</f>
        <v>0.60726670764269397</v>
      </c>
      <c r="AR59" s="27">
        <f>IxI!AS60</f>
        <v>3.9497217787734497E-2</v>
      </c>
      <c r="AS59" s="27">
        <f>IxI!AT60</f>
        <v>4.3314446874589096</v>
      </c>
      <c r="AT59" s="27">
        <f>IxI!AU60</f>
        <v>0.33041167837728902</v>
      </c>
      <c r="AU59" s="27">
        <f>IxI!AV60</f>
        <v>0.294598255052062</v>
      </c>
      <c r="AV59" s="27">
        <f>IxI!AW60</f>
        <v>1.20402085253696</v>
      </c>
      <c r="AW59" s="27">
        <f>IxI!AX60</f>
        <v>34.766725015243097</v>
      </c>
      <c r="AX59" s="27">
        <f>IxI!AY60</f>
        <v>3.81845883040006</v>
      </c>
      <c r="AY59" s="27">
        <f>IxI!AZ60</f>
        <v>9.7483090538330597</v>
      </c>
      <c r="AZ59" s="27">
        <f>IxI!BA60</f>
        <v>2.1503932662451599</v>
      </c>
      <c r="BA59" s="27">
        <f>IxI!BB60</f>
        <v>1.76178789406648E-3</v>
      </c>
      <c r="BB59" s="27">
        <f>IxI!BC60</f>
        <v>433.95566992734098</v>
      </c>
      <c r="BC59" s="27">
        <f>IxI!BD60</f>
        <v>709.01462095648697</v>
      </c>
      <c r="BD59" s="27">
        <f>IxI!BE60</f>
        <v>280.20233753547097</v>
      </c>
      <c r="BE59" s="27">
        <f>IxI!BF60</f>
        <v>0.93537410113785402</v>
      </c>
      <c r="BF59" s="27">
        <f>IxI!BG60</f>
        <v>12.3677479598374</v>
      </c>
      <c r="BG59" s="27">
        <f>IxI!BH60</f>
        <v>27.234457980120101</v>
      </c>
      <c r="BH59" s="27">
        <f>IxI!BI60</f>
        <v>0.84311680682149703</v>
      </c>
      <c r="BI59" s="27">
        <f>IxI!BJ60</f>
        <v>1.6115326423454099</v>
      </c>
      <c r="BJ59" s="27">
        <f>IxI!BK60</f>
        <v>0.49176325216573602</v>
      </c>
      <c r="BK59" s="27">
        <f>IxI!BL60</f>
        <v>0.93474295721826905</v>
      </c>
      <c r="BL59" s="27">
        <f>IxI!BM60</f>
        <v>45.369378015049598</v>
      </c>
      <c r="BM59" s="27">
        <f>IxI!BN60</f>
        <v>0.99786305895205996</v>
      </c>
      <c r="BN59" s="27">
        <f>IxI!BO60</f>
        <v>3.8004485149359302</v>
      </c>
      <c r="BO59" s="27">
        <f>IxI!BP60</f>
        <v>1.4741971974466199</v>
      </c>
      <c r="BP59" s="27">
        <f>IxI!BQ60</f>
        <v>0.16178619487154999</v>
      </c>
      <c r="BQ59" s="27">
        <f>IxI!BR60</f>
        <v>0.19758103097661101</v>
      </c>
      <c r="BR59" s="27">
        <f>IxI!BS60</f>
        <v>3.2478173211614697E-2</v>
      </c>
      <c r="BS59" s="27">
        <f>IxI!BT60</f>
        <v>48.684641647078998</v>
      </c>
      <c r="BT59" s="27">
        <f>IxI!BU60</f>
        <v>0.32596778567745299</v>
      </c>
      <c r="BU59" s="27">
        <f>IxI!BV60</f>
        <v>1.8541625266214799E-2</v>
      </c>
      <c r="BV59" s="27">
        <f>IxI!BW60</f>
        <v>3.1629994376666302</v>
      </c>
      <c r="BW59" s="27">
        <f>IxI!BX60</f>
        <v>10.195545641949201</v>
      </c>
      <c r="BX59" s="27">
        <f>IxI!BY60</f>
        <v>0.17314792184973901</v>
      </c>
      <c r="BY59" s="27">
        <f>IxI!BZ60</f>
        <v>128.391000155489</v>
      </c>
      <c r="BZ59" s="27">
        <f>IxI!CA60</f>
        <v>0</v>
      </c>
      <c r="CA59" s="27">
        <f>IxI!CB60</f>
        <v>1.07924099229629</v>
      </c>
      <c r="CB59" s="27">
        <f>IxI!CC60</f>
        <v>0.62047316963607602</v>
      </c>
      <c r="CC59" s="27">
        <f>IxI!CD60</f>
        <v>0.60053982258364602</v>
      </c>
      <c r="CD59" s="27">
        <f>IxI!CE60</f>
        <v>1.2644795391794801</v>
      </c>
      <c r="CE59" s="27">
        <f>IxI!CF60</f>
        <v>3.7988078551701401</v>
      </c>
      <c r="CF59" s="27">
        <f>IxI!CG60</f>
        <v>0.58429721696366899</v>
      </c>
      <c r="CG59" s="27">
        <f>IxI!CH60</f>
        <v>0.11543518716713699</v>
      </c>
      <c r="CH59" s="27">
        <f>IxI!CI60</f>
        <v>0.18919140961103301</v>
      </c>
      <c r="CI59" s="27">
        <f>IxI!CJ60</f>
        <v>0.21407337885866901</v>
      </c>
      <c r="CJ59" s="27">
        <f>IxI!CK60</f>
        <v>1.09219987881618</v>
      </c>
      <c r="CK59" s="27">
        <f>IxI!CL60</f>
        <v>0.86923234218810697</v>
      </c>
      <c r="CL59" s="27">
        <f>IxI!CM60</f>
        <v>2.7073942915861302</v>
      </c>
      <c r="CM59" s="27">
        <f>IxI!CN60</f>
        <v>8.2539786172565993E-2</v>
      </c>
      <c r="CN59" s="27">
        <f>IxI!CO60</f>
        <v>1.9632685640435801</v>
      </c>
      <c r="CO59" s="27">
        <f>IxI!CP60</f>
        <v>0.62086798363853901</v>
      </c>
      <c r="CP59" s="27">
        <f>IxI!CQ60</f>
        <v>13.5120178726456</v>
      </c>
      <c r="CQ59" s="27">
        <f>IxI!CR60</f>
        <v>2.4674029036699801</v>
      </c>
      <c r="CR59" s="27">
        <f>IxI!CS60</f>
        <v>2.9846989974409901</v>
      </c>
      <c r="CS59" s="27">
        <f>IxI!CT60</f>
        <v>0.42101638590335799</v>
      </c>
      <c r="CT59" s="27">
        <f>IxI!CU60</f>
        <v>0.23713624661172</v>
      </c>
      <c r="CU59" s="27">
        <f>IxI!CV60</f>
        <v>0.61622703536253898</v>
      </c>
      <c r="CV59" s="27">
        <f>IxI!CW60</f>
        <v>0.36405218548266499</v>
      </c>
      <c r="CW59" s="27">
        <f>IxI!CX60</f>
        <v>0.38268416460730798</v>
      </c>
      <c r="CX59" s="27">
        <f>IxI!CY60</f>
        <v>1.2459002403273201</v>
      </c>
      <c r="CY59" s="27">
        <f>IxI!CZ60</f>
        <v>0.72160760285697201</v>
      </c>
      <c r="CZ59" s="27">
        <f>IxI!DA60</f>
        <v>4.6054634870153897E-2</v>
      </c>
      <c r="DA59" s="27">
        <f>IxI!DB60</f>
        <v>0.664104896683678</v>
      </c>
      <c r="DB59" s="27">
        <f>IxI!DC60</f>
        <v>0</v>
      </c>
      <c r="DC59" s="27">
        <f>SUM(IxI!DE60:DF60)</f>
        <v>37.883730574526602</v>
      </c>
      <c r="DD59" s="27">
        <v>0</v>
      </c>
      <c r="DE59" s="27">
        <f>SUM(IxI!DH60:DI60)</f>
        <v>4.8633447345582288E-2</v>
      </c>
      <c r="DF59" s="27">
        <f>IxI!DK60</f>
        <v>1584.1331697426699</v>
      </c>
      <c r="DG59" s="27">
        <f>SUM(IxI!DL60:DM60)</f>
        <v>-29.859572325563601</v>
      </c>
      <c r="DH59" s="27">
        <f>IxI!DG60</f>
        <v>0.95402488867596202</v>
      </c>
      <c r="DI59" s="27">
        <f>IxI!DO60</f>
        <v>252.04098080161799</v>
      </c>
      <c r="DJ59" s="27">
        <f>IxI!DP60</f>
        <v>43.025794037860898</v>
      </c>
      <c r="DK59" s="27">
        <v>0</v>
      </c>
      <c r="DL59" s="27">
        <v>0</v>
      </c>
      <c r="DM59" s="27">
        <v>0</v>
      </c>
      <c r="DN59" s="133">
        <f t="shared" si="0"/>
        <v>3862.1810758159813</v>
      </c>
      <c r="DO59" s="22"/>
      <c r="DP59" s="126"/>
      <c r="DQ59" s="410">
        <f>Data!R83</f>
        <v>28402.44445433938</v>
      </c>
      <c r="DR59" s="142">
        <f>Data!S83</f>
        <v>1.273691465900095E-2</v>
      </c>
      <c r="DS59" s="21"/>
      <c r="DT59" s="137">
        <v>576.77260230000002</v>
      </c>
      <c r="DU59" s="142">
        <f t="shared" si="1"/>
        <v>1.5003968470801323E-2</v>
      </c>
      <c r="DV59" s="21"/>
    </row>
    <row r="60" spans="1:126">
      <c r="A60" s="24" t="str">
        <f>IxI!B61</f>
        <v>54</v>
      </c>
      <c r="B60" s="23" t="str">
        <f>IxI!C61</f>
        <v>Construction - specialised</v>
      </c>
      <c r="C60" s="21">
        <f>IxI!D61</f>
        <v>7.8682893815946402</v>
      </c>
      <c r="D60" s="21">
        <f>IxI!E61</f>
        <v>0.36169036783937297</v>
      </c>
      <c r="E60" s="21">
        <f>IxI!F61</f>
        <v>0.25065966625747699</v>
      </c>
      <c r="F60" s="21">
        <f>IxI!G61</f>
        <v>0</v>
      </c>
      <c r="G60" s="21">
        <f>IxI!H61</f>
        <v>0</v>
      </c>
      <c r="H60" s="21">
        <f>IxI!I61</f>
        <v>1.63805587450924</v>
      </c>
      <c r="I60" s="21">
        <f>IxI!J61</f>
        <v>0</v>
      </c>
      <c r="J60" s="21">
        <f>IxI!K61</f>
        <v>0.723352790006766</v>
      </c>
      <c r="K60" s="21">
        <f>IxI!L61</f>
        <v>196.19039313495401</v>
      </c>
      <c r="L60" s="21">
        <f>IxI!M61</f>
        <v>0</v>
      </c>
      <c r="M60" s="21">
        <f>IxI!N61</f>
        <v>0</v>
      </c>
      <c r="N60" s="21">
        <f>IxI!O61</f>
        <v>0.125782668145861</v>
      </c>
      <c r="O60" s="21">
        <f>IxI!P61</f>
        <v>0.149069736916113</v>
      </c>
      <c r="P60" s="21">
        <f>IxI!Q61</f>
        <v>1.82409406126729</v>
      </c>
      <c r="Q60" s="21">
        <f>IxI!R61</f>
        <v>0.66304952681083396</v>
      </c>
      <c r="R60" s="21">
        <f>IxI!S61</f>
        <v>0.14611405666003599</v>
      </c>
      <c r="S60" s="21">
        <f>IxI!T61</f>
        <v>3.9393719681208501</v>
      </c>
      <c r="T60" s="21">
        <f>IxI!U61</f>
        <v>0.13771812079381299</v>
      </c>
      <c r="U60" s="21">
        <f>IxI!V61</f>
        <v>0.43393970395152298</v>
      </c>
      <c r="V60" s="21">
        <f>IxI!W61</f>
        <v>0</v>
      </c>
      <c r="W60" s="21">
        <f>IxI!X61</f>
        <v>0.75537601639346996</v>
      </c>
      <c r="X60" s="21">
        <f>IxI!Y61</f>
        <v>0.38022189780837601</v>
      </c>
      <c r="Y60" s="21">
        <f>IxI!Z61</f>
        <v>0.117720264382611</v>
      </c>
      <c r="Z60" s="21">
        <f>IxI!AA61</f>
        <v>2.6083813684435899</v>
      </c>
      <c r="AA60" s="21">
        <f>IxI!AB61</f>
        <v>1.40763226889057</v>
      </c>
      <c r="AB60" s="21">
        <f>IxI!AC61</f>
        <v>0.99456252495318798</v>
      </c>
      <c r="AC60" s="21">
        <f>IxI!AD61</f>
        <v>1.6739550909583001</v>
      </c>
      <c r="AD60" s="21">
        <f>IxI!AE61</f>
        <v>2.15577163184443E-2</v>
      </c>
      <c r="AE60" s="21">
        <f>IxI!AF61</f>
        <v>5.2567308923810599E-3</v>
      </c>
      <c r="AF60" s="21">
        <f>IxI!AG61</f>
        <v>0.22058010329170299</v>
      </c>
      <c r="AG60" s="21">
        <f>IxI!AH61</f>
        <v>0.14431394706653999</v>
      </c>
      <c r="AH60" s="21">
        <f>IxI!AI61</f>
        <v>0.55990097416101103</v>
      </c>
      <c r="AI60" s="21">
        <f>IxI!AJ61</f>
        <v>0.52686374379476697</v>
      </c>
      <c r="AJ60" s="21">
        <f>IxI!AK61</f>
        <v>1.75534726134482</v>
      </c>
      <c r="AK60" s="21">
        <f>IxI!AL61</f>
        <v>0.34189498715408401</v>
      </c>
      <c r="AL60" s="21">
        <f>IxI!AM61</f>
        <v>3.18256921873908E-2</v>
      </c>
      <c r="AM60" s="21">
        <f>IxI!AN61</f>
        <v>4.6280394654584202E-2</v>
      </c>
      <c r="AN60" s="21">
        <f>IxI!AO61</f>
        <v>9.0634015312645104</v>
      </c>
      <c r="AO60" s="21">
        <f>IxI!AP61</f>
        <v>0</v>
      </c>
      <c r="AP60" s="21">
        <f>IxI!AQ61</f>
        <v>0.37139679877847698</v>
      </c>
      <c r="AQ60" s="21">
        <f>IxI!AR61</f>
        <v>3.12502495192438</v>
      </c>
      <c r="AR60" s="21">
        <f>IxI!AS61</f>
        <v>0.28441543136526598</v>
      </c>
      <c r="AS60" s="21">
        <f>IxI!AT61</f>
        <v>7.4747814514751996</v>
      </c>
      <c r="AT60" s="21">
        <f>IxI!AU61</f>
        <v>1.6391309709672399</v>
      </c>
      <c r="AU60" s="21">
        <f>IxI!AV61</f>
        <v>1.42593301503285</v>
      </c>
      <c r="AV60" s="21">
        <f>IxI!AW61</f>
        <v>3.1322089939611999</v>
      </c>
      <c r="AW60" s="21">
        <f>IxI!AX61</f>
        <v>21.277005376254799</v>
      </c>
      <c r="AX60" s="21">
        <f>IxI!AY61</f>
        <v>4.6850024710483398</v>
      </c>
      <c r="AY60" s="21">
        <f>IxI!AZ61</f>
        <v>6.9422424398863898</v>
      </c>
      <c r="AZ60" s="21">
        <f>IxI!BA61</f>
        <v>5.2048177988430098</v>
      </c>
      <c r="BA60" s="21">
        <f>IxI!BB61</f>
        <v>0</v>
      </c>
      <c r="BB60" s="21">
        <f>IxI!BC61</f>
        <v>1344.8647114151199</v>
      </c>
      <c r="BC60" s="21">
        <f>IxI!BD61</f>
        <v>255.22070778423401</v>
      </c>
      <c r="BD60" s="21">
        <f>IxI!BE61</f>
        <v>720.32582064078497</v>
      </c>
      <c r="BE60" s="21">
        <f>IxI!BF61</f>
        <v>4.9477587145725801</v>
      </c>
      <c r="BF60" s="21">
        <f>IxI!BG61</f>
        <v>18.849876921416001</v>
      </c>
      <c r="BG60" s="21">
        <f>IxI!BH61</f>
        <v>64.047263447031895</v>
      </c>
      <c r="BH60" s="21">
        <f>IxI!BI61</f>
        <v>1.2341818175218</v>
      </c>
      <c r="BI60" s="21">
        <f>IxI!BJ61</f>
        <v>3.7008865349225402</v>
      </c>
      <c r="BJ60" s="21">
        <f>IxI!BK61</f>
        <v>1.38154127885119</v>
      </c>
      <c r="BK60" s="21">
        <f>IxI!BL61</f>
        <v>2.7977135017111601</v>
      </c>
      <c r="BL60" s="21">
        <f>IxI!BM61</f>
        <v>11.072165727401501</v>
      </c>
      <c r="BM60" s="21">
        <f>IxI!BN61</f>
        <v>2.4710539542673899</v>
      </c>
      <c r="BN60" s="21">
        <f>IxI!BO61</f>
        <v>6.9250172634879696</v>
      </c>
      <c r="BO60" s="21">
        <f>IxI!BP61</f>
        <v>9.9893804787920999</v>
      </c>
      <c r="BP60" s="21">
        <f>IxI!BQ61</f>
        <v>0.41048868808831102</v>
      </c>
      <c r="BQ60" s="21">
        <f>IxI!BR61</f>
        <v>0.406785511035202</v>
      </c>
      <c r="BR60" s="21">
        <f>IxI!BS61</f>
        <v>6.5480648618002305E-2</v>
      </c>
      <c r="BS60" s="21">
        <f>IxI!BT61</f>
        <v>18.957884533443899</v>
      </c>
      <c r="BT60" s="21">
        <f>IxI!BU61</f>
        <v>0.85402093780480504</v>
      </c>
      <c r="BU60" s="21">
        <f>IxI!BV61</f>
        <v>4.6846257119159601E-2</v>
      </c>
      <c r="BV60" s="21">
        <f>IxI!BW61</f>
        <v>28.794336905679199</v>
      </c>
      <c r="BW60" s="21">
        <f>IxI!BX61</f>
        <v>54.684215782220299</v>
      </c>
      <c r="BX60" s="21">
        <f>IxI!BY61</f>
        <v>0.61198364663663996</v>
      </c>
      <c r="BY60" s="21">
        <f>IxI!BZ61</f>
        <v>257.52093659679201</v>
      </c>
      <c r="BZ60" s="21">
        <f>IxI!CA61</f>
        <v>0</v>
      </c>
      <c r="CA60" s="21">
        <f>IxI!CB61</f>
        <v>2.7598774071521102</v>
      </c>
      <c r="CB60" s="21">
        <f>IxI!CC61</f>
        <v>1.90634664011301</v>
      </c>
      <c r="CC60" s="21">
        <f>IxI!CD61</f>
        <v>2.0053307763303398</v>
      </c>
      <c r="CD60" s="21">
        <f>IxI!CE61</f>
        <v>3.3846699860943299</v>
      </c>
      <c r="CE60" s="21">
        <f>IxI!CF61</f>
        <v>8.8611590512210299</v>
      </c>
      <c r="CF60" s="21">
        <f>IxI!CG61</f>
        <v>1.2886566798382599</v>
      </c>
      <c r="CG60" s="21">
        <f>IxI!CH61</f>
        <v>0.30457444265922901</v>
      </c>
      <c r="CH60" s="21">
        <f>IxI!CI61</f>
        <v>0.479452611117622</v>
      </c>
      <c r="CI60" s="21">
        <f>IxI!CJ61</f>
        <v>0.436486056231222</v>
      </c>
      <c r="CJ60" s="21">
        <f>IxI!CK61</f>
        <v>2.1984186362303402</v>
      </c>
      <c r="CK60" s="21">
        <f>IxI!CL61</f>
        <v>2.6187018036913901</v>
      </c>
      <c r="CL60" s="21">
        <f>IxI!CM61</f>
        <v>6.7285096056379903</v>
      </c>
      <c r="CM60" s="21">
        <f>IxI!CN61</f>
        <v>0.16044071084162501</v>
      </c>
      <c r="CN60" s="21">
        <f>IxI!CO61</f>
        <v>3.15331783077206</v>
      </c>
      <c r="CO60" s="21">
        <f>IxI!CP61</f>
        <v>1.8045629821510201</v>
      </c>
      <c r="CP60" s="21">
        <f>IxI!CQ61</f>
        <v>47.572605853820797</v>
      </c>
      <c r="CQ60" s="21">
        <f>IxI!CR61</f>
        <v>4.5628124802610399</v>
      </c>
      <c r="CR60" s="21">
        <f>IxI!CS61</f>
        <v>6.6982606728705099</v>
      </c>
      <c r="CS60" s="21">
        <f>IxI!CT61</f>
        <v>1.3202488936666901</v>
      </c>
      <c r="CT60" s="21">
        <f>IxI!CU61</f>
        <v>0.54580283855131395</v>
      </c>
      <c r="CU60" s="21">
        <f>IxI!CV61</f>
        <v>3.6808047217023701</v>
      </c>
      <c r="CV60" s="21">
        <f>IxI!CW61</f>
        <v>1.2676362326363899</v>
      </c>
      <c r="CW60" s="21">
        <f>IxI!CX61</f>
        <v>1.1562206780236199</v>
      </c>
      <c r="CX60" s="21">
        <f>IxI!CY61</f>
        <v>3.5218841665476299</v>
      </c>
      <c r="CY60" s="21">
        <f>IxI!CZ61</f>
        <v>1.82309052063985</v>
      </c>
      <c r="CZ60" s="21">
        <f>IxI!DA61</f>
        <v>0.16247809004855401</v>
      </c>
      <c r="DA60" s="21">
        <f>IxI!DB61</f>
        <v>1.68706990148771</v>
      </c>
      <c r="DB60" s="21">
        <f>IxI!DC61</f>
        <v>0</v>
      </c>
      <c r="DC60" s="21">
        <f>SUM(IxI!DE61:DF61)</f>
        <v>346.17493171911138</v>
      </c>
      <c r="DD60" s="21">
        <v>0</v>
      </c>
      <c r="DE60" s="21">
        <f>SUM(IxI!DH61:DI61)</f>
        <v>8.8941483142480404E-2</v>
      </c>
      <c r="DF60" s="21">
        <f>IxI!DK61</f>
        <v>3003.7552913219502</v>
      </c>
      <c r="DG60" s="21">
        <f>SUM(IxI!DL61:DM61)</f>
        <v>-66.857352256090607</v>
      </c>
      <c r="DH60" s="21">
        <f>IxI!DG61</f>
        <v>1.67480866632958</v>
      </c>
      <c r="DI60" s="21">
        <f>IxI!DO61</f>
        <v>593.97785139767905</v>
      </c>
      <c r="DJ60" s="21">
        <f>IxI!DP61</f>
        <v>120.10799321694699</v>
      </c>
      <c r="DK60" s="21">
        <v>0</v>
      </c>
      <c r="DL60" s="21">
        <v>0</v>
      </c>
      <c r="DM60" s="21">
        <v>0</v>
      </c>
      <c r="DN60" s="132">
        <f t="shared" si="0"/>
        <v>7211.8615580782853</v>
      </c>
      <c r="DO60" s="22"/>
      <c r="DP60" s="126"/>
      <c r="DQ60" s="409">
        <f>Data!R84</f>
        <v>91359.992653652167</v>
      </c>
      <c r="DR60" s="141">
        <f>Data!S84</f>
        <v>4.0969869038815693E-2</v>
      </c>
      <c r="DS60" s="21"/>
      <c r="DT60" s="136">
        <v>1260.7743579999999</v>
      </c>
      <c r="DU60" s="141">
        <f t="shared" si="1"/>
        <v>3.27973600701435E-2</v>
      </c>
      <c r="DV60" s="21"/>
    </row>
    <row r="61" spans="1:126">
      <c r="A61" s="24" t="str">
        <f>IxI!B62</f>
        <v>55</v>
      </c>
      <c r="B61" s="23" t="str">
        <f>IxI!C62</f>
        <v>Wholesale &amp; Retail - vehicles</v>
      </c>
      <c r="C61" s="21">
        <f>IxI!D62</f>
        <v>49.845969822739399</v>
      </c>
      <c r="D61" s="21">
        <f>IxI!E62</f>
        <v>4.7004368961454501</v>
      </c>
      <c r="E61" s="21">
        <f>IxI!F62</f>
        <v>1.7393273169332799</v>
      </c>
      <c r="F61" s="21">
        <f>IxI!G62</f>
        <v>2.7424055051931302</v>
      </c>
      <c r="G61" s="21">
        <f>IxI!H62</f>
        <v>0.85069207160738303</v>
      </c>
      <c r="H61" s="21">
        <f>IxI!I62</f>
        <v>3.05902640289837</v>
      </c>
      <c r="I61" s="21">
        <f>IxI!J62</f>
        <v>0</v>
      </c>
      <c r="J61" s="21">
        <f>IxI!K62</f>
        <v>2.5738310387785801</v>
      </c>
      <c r="K61" s="21">
        <f>IxI!L62</f>
        <v>17.080070454545201</v>
      </c>
      <c r="L61" s="21">
        <f>IxI!M62</f>
        <v>7.1904945898558497</v>
      </c>
      <c r="M61" s="21">
        <f>IxI!N62</f>
        <v>9.4701198267946491</v>
      </c>
      <c r="N61" s="21">
        <f>IxI!O62</f>
        <v>4.83537125041439</v>
      </c>
      <c r="O61" s="21">
        <f>IxI!P62</f>
        <v>8.6480725488941798E-2</v>
      </c>
      <c r="P61" s="21">
        <f>IxI!Q62</f>
        <v>9.7621115771711704</v>
      </c>
      <c r="Q61" s="21">
        <f>IxI!R62</f>
        <v>2.5009643233763801</v>
      </c>
      <c r="R61" s="21">
        <f>IxI!S62</f>
        <v>0.51185592892037401</v>
      </c>
      <c r="S61" s="21">
        <f>IxI!T62</f>
        <v>7.2139379094644704</v>
      </c>
      <c r="T61" s="21">
        <f>IxI!U62</f>
        <v>0.21295421362095199</v>
      </c>
      <c r="U61" s="21">
        <f>IxI!V62</f>
        <v>5.8387724230527303</v>
      </c>
      <c r="V61" s="21">
        <f>IxI!W62</f>
        <v>0</v>
      </c>
      <c r="W61" s="21">
        <f>IxI!X62</f>
        <v>2.2074444527127901</v>
      </c>
      <c r="X61" s="21">
        <f>IxI!Y62</f>
        <v>0.222444213018853</v>
      </c>
      <c r="Y61" s="21">
        <f>IxI!Z62</f>
        <v>8.3785382096335403E-2</v>
      </c>
      <c r="Z61" s="21">
        <f>IxI!AA62</f>
        <v>6.2742407443376997</v>
      </c>
      <c r="AA61" s="21">
        <f>IxI!AB62</f>
        <v>6.5532682513442397</v>
      </c>
      <c r="AB61" s="21">
        <f>IxI!AC62</f>
        <v>1.3006466626759801</v>
      </c>
      <c r="AC61" s="21">
        <f>IxI!AD62</f>
        <v>6.7286943100134602</v>
      </c>
      <c r="AD61" s="21">
        <f>IxI!AE62</f>
        <v>0.67820689226548603</v>
      </c>
      <c r="AE61" s="21">
        <f>IxI!AF62</f>
        <v>1.36667003364434</v>
      </c>
      <c r="AF61" s="21">
        <f>IxI!AG62</f>
        <v>2.1501134808641398</v>
      </c>
      <c r="AG61" s="21">
        <f>IxI!AH62</f>
        <v>0.14042493946779899</v>
      </c>
      <c r="AH61" s="21">
        <f>IxI!AI62</f>
        <v>2.3288789182255498</v>
      </c>
      <c r="AI61" s="21">
        <f>IxI!AJ62</f>
        <v>27.311457610931999</v>
      </c>
      <c r="AJ61" s="21">
        <f>IxI!AK62</f>
        <v>2.1206589933990898</v>
      </c>
      <c r="AK61" s="21">
        <f>IxI!AL62</f>
        <v>2.6008923710785399</v>
      </c>
      <c r="AL61" s="21">
        <f>IxI!AM62</f>
        <v>1.44156102798912</v>
      </c>
      <c r="AM61" s="21">
        <f>IxI!AN62</f>
        <v>0.16983309317235101</v>
      </c>
      <c r="AN61" s="21">
        <f>IxI!AO62</f>
        <v>19.101670076139499</v>
      </c>
      <c r="AO61" s="21">
        <f>IxI!AP62</f>
        <v>10.198234062060999</v>
      </c>
      <c r="AP61" s="21">
        <f>IxI!AQ62</f>
        <v>7.6824386726010401</v>
      </c>
      <c r="AQ61" s="21">
        <f>IxI!AR62</f>
        <v>40.328298791574802</v>
      </c>
      <c r="AR61" s="21">
        <f>IxI!AS62</f>
        <v>19.8374863397345</v>
      </c>
      <c r="AS61" s="21">
        <f>IxI!AT62</f>
        <v>22.420863976797499</v>
      </c>
      <c r="AT61" s="21">
        <f>IxI!AU62</f>
        <v>2.5625488178054798</v>
      </c>
      <c r="AU61" s="21">
        <f>IxI!AV62</f>
        <v>4.0665383160438697</v>
      </c>
      <c r="AV61" s="21">
        <f>IxI!AW62</f>
        <v>17.544376014042999</v>
      </c>
      <c r="AW61" s="21">
        <f>IxI!AX62</f>
        <v>18.915505151757401</v>
      </c>
      <c r="AX61" s="21">
        <f>IxI!AY62</f>
        <v>1.97102821693823</v>
      </c>
      <c r="AY61" s="21">
        <f>IxI!AZ62</f>
        <v>5.0156582991404397</v>
      </c>
      <c r="AZ61" s="21">
        <f>IxI!BA62</f>
        <v>10.4551764296338</v>
      </c>
      <c r="BA61" s="21">
        <f>IxI!BB62</f>
        <v>3.18552723494285E-3</v>
      </c>
      <c r="BB61" s="21">
        <f>IxI!BC62</f>
        <v>66.972832673768394</v>
      </c>
      <c r="BC61" s="21">
        <f>IxI!BD62</f>
        <v>31.950273928425499</v>
      </c>
      <c r="BD61" s="21">
        <f>IxI!BE62</f>
        <v>56.315443905161601</v>
      </c>
      <c r="BE61" s="21">
        <f>IxI!BF62</f>
        <v>76.8604027835989</v>
      </c>
      <c r="BF61" s="21">
        <f>IxI!BG62</f>
        <v>72.879230281518701</v>
      </c>
      <c r="BG61" s="21">
        <f>IxI!BH62</f>
        <v>42.691326074260402</v>
      </c>
      <c r="BH61" s="21">
        <f>IxI!BI62</f>
        <v>11.3935154999138</v>
      </c>
      <c r="BI61" s="21">
        <f>IxI!BJ62</f>
        <v>52.2996956480956</v>
      </c>
      <c r="BJ61" s="21">
        <f>IxI!BK62</f>
        <v>3.40217938506607</v>
      </c>
      <c r="BK61" s="21">
        <f>IxI!BL62</f>
        <v>6.1964182040037699</v>
      </c>
      <c r="BL61" s="21">
        <f>IxI!BM62</f>
        <v>9.2698146041154903</v>
      </c>
      <c r="BM61" s="21">
        <f>IxI!BN62</f>
        <v>5.1288231919864202</v>
      </c>
      <c r="BN61" s="21">
        <f>IxI!BO62</f>
        <v>8.6784507025508493</v>
      </c>
      <c r="BO61" s="21">
        <f>IxI!BP62</f>
        <v>10.0183851478268</v>
      </c>
      <c r="BP61" s="21">
        <f>IxI!BQ62</f>
        <v>2.2328327384695301</v>
      </c>
      <c r="BQ61" s="21">
        <f>IxI!BR62</f>
        <v>0.54636989127827396</v>
      </c>
      <c r="BR61" s="21">
        <f>IxI!BS62</f>
        <v>0.20574405794696199</v>
      </c>
      <c r="BS61" s="21">
        <f>IxI!BT62</f>
        <v>17.6220254823216</v>
      </c>
      <c r="BT61" s="21">
        <f>IxI!BU62</f>
        <v>7.7242932035305296</v>
      </c>
      <c r="BU61" s="21">
        <f>IxI!BV62</f>
        <v>0.91063082387552596</v>
      </c>
      <c r="BV61" s="21">
        <f>IxI!BW62</f>
        <v>16.156010543980202</v>
      </c>
      <c r="BW61" s="21">
        <f>IxI!BX62</f>
        <v>32.379339511821001</v>
      </c>
      <c r="BX61" s="21">
        <f>IxI!BY62</f>
        <v>1.5032276127898301</v>
      </c>
      <c r="BY61" s="21">
        <f>IxI!BZ62</f>
        <v>7.2331067596266703</v>
      </c>
      <c r="BZ61" s="21">
        <f>IxI!CA62</f>
        <v>1.45971226979405E-8</v>
      </c>
      <c r="CA61" s="21">
        <f>IxI!CB62</f>
        <v>0.58682640800671904</v>
      </c>
      <c r="CB61" s="21">
        <f>IxI!CC62</f>
        <v>3.6805433651670398</v>
      </c>
      <c r="CC61" s="21">
        <f>IxI!CD62</f>
        <v>1.47493704724761</v>
      </c>
      <c r="CD61" s="21">
        <f>IxI!CE62</f>
        <v>0.63023075190096001</v>
      </c>
      <c r="CE61" s="21">
        <f>IxI!CF62</f>
        <v>1.73934676999222</v>
      </c>
      <c r="CF61" s="21">
        <f>IxI!CG62</f>
        <v>2.1854927388804501</v>
      </c>
      <c r="CG61" s="21">
        <f>IxI!CH62</f>
        <v>0.39637870803125902</v>
      </c>
      <c r="CH61" s="21">
        <f>IxI!CI62</f>
        <v>0.61563685700180104</v>
      </c>
      <c r="CI61" s="21">
        <f>IxI!CJ62</f>
        <v>0.38583913644305701</v>
      </c>
      <c r="CJ61" s="21">
        <f>IxI!CK62</f>
        <v>40.900601627904003</v>
      </c>
      <c r="CK61" s="21">
        <f>IxI!CL62</f>
        <v>1.9483927610199301</v>
      </c>
      <c r="CL61" s="21">
        <f>IxI!CM62</f>
        <v>4.3983622063810399</v>
      </c>
      <c r="CM61" s="21">
        <f>IxI!CN62</f>
        <v>0.40286249843932898</v>
      </c>
      <c r="CN61" s="21">
        <f>IxI!CO62</f>
        <v>11.9254175864759</v>
      </c>
      <c r="CO61" s="21">
        <f>IxI!CP62</f>
        <v>1.7112524569398899</v>
      </c>
      <c r="CP61" s="21">
        <f>IxI!CQ62</f>
        <v>29.434110155335901</v>
      </c>
      <c r="CQ61" s="21">
        <f>IxI!CR62</f>
        <v>9.1173362373100293</v>
      </c>
      <c r="CR61" s="21">
        <f>IxI!CS62</f>
        <v>16.907679424877699</v>
      </c>
      <c r="CS61" s="21">
        <f>IxI!CT62</f>
        <v>1.1957848328255301</v>
      </c>
      <c r="CT61" s="21">
        <f>IxI!CU62</f>
        <v>0.98297538794482497</v>
      </c>
      <c r="CU61" s="21">
        <f>IxI!CV62</f>
        <v>0.45826643517375898</v>
      </c>
      <c r="CV61" s="21">
        <f>IxI!CW62</f>
        <v>0.414720204906317</v>
      </c>
      <c r="CW61" s="21">
        <f>IxI!CX62</f>
        <v>1.47381604120707</v>
      </c>
      <c r="CX61" s="21">
        <f>IxI!CY62</f>
        <v>2.67283936904728</v>
      </c>
      <c r="CY61" s="21">
        <f>IxI!CZ62</f>
        <v>1.7198991003797399</v>
      </c>
      <c r="CZ61" s="21">
        <f>IxI!DA62</f>
        <v>1.9806837750697901</v>
      </c>
      <c r="DA61" s="21">
        <f>IxI!DB62</f>
        <v>3.7566760065658502</v>
      </c>
      <c r="DB61" s="21">
        <f>IxI!DC62</f>
        <v>0</v>
      </c>
      <c r="DC61" s="21">
        <f>SUM(IxI!DE62:DF62)</f>
        <v>817.50612367771191</v>
      </c>
      <c r="DD61" s="21">
        <v>0</v>
      </c>
      <c r="DE61" s="21">
        <f>SUM(IxI!DH62:DI62)</f>
        <v>0</v>
      </c>
      <c r="DF61" s="21">
        <f>IxI!DK62</f>
        <v>302.67778640402099</v>
      </c>
      <c r="DG61" s="21">
        <f>SUM(IxI!DL62:DM62)</f>
        <v>-2.8511135907723149</v>
      </c>
      <c r="DH61" s="21">
        <f>IxI!DG62</f>
        <v>6.3313390768892504</v>
      </c>
      <c r="DI61" s="21">
        <f>IxI!DO62</f>
        <v>175.28706808998101</v>
      </c>
      <c r="DJ61" s="21">
        <f>IxI!DP62</f>
        <v>103.02480082954</v>
      </c>
      <c r="DK61" s="21">
        <v>0</v>
      </c>
      <c r="DL61" s="21">
        <v>0</v>
      </c>
      <c r="DM61" s="21">
        <v>0</v>
      </c>
      <c r="DN61" s="132">
        <f t="shared" si="0"/>
        <v>2459.6403373941198</v>
      </c>
      <c r="DO61" s="22"/>
      <c r="DP61" s="126"/>
      <c r="DQ61" s="409">
        <f>Data!R85</f>
        <v>43543.500794273918</v>
      </c>
      <c r="DR61" s="141">
        <f>Data!S85</f>
        <v>1.9526835250480441E-2</v>
      </c>
      <c r="DS61" s="21"/>
      <c r="DT61" s="136">
        <v>311.16504279999998</v>
      </c>
      <c r="DU61" s="141">
        <f t="shared" si="1"/>
        <v>8.0945427587393974E-3</v>
      </c>
      <c r="DV61" s="21"/>
    </row>
    <row r="62" spans="1:126">
      <c r="A62" s="24" t="str">
        <f>IxI!B63</f>
        <v>56</v>
      </c>
      <c r="B62" s="23" t="str">
        <f>IxI!C63</f>
        <v>Wholesale - excl vehicles</v>
      </c>
      <c r="C62" s="21">
        <f>IxI!D63</f>
        <v>77.910091720886498</v>
      </c>
      <c r="D62" s="21">
        <f>IxI!E63</f>
        <v>1.1717293911826501</v>
      </c>
      <c r="E62" s="21">
        <f>IxI!F63</f>
        <v>8.1000451993762805</v>
      </c>
      <c r="F62" s="21">
        <f>IxI!G63</f>
        <v>0.99111993216929495</v>
      </c>
      <c r="G62" s="21">
        <f>IxI!H63</f>
        <v>8.8975751128797693</v>
      </c>
      <c r="H62" s="21">
        <f>IxI!I63</f>
        <v>4.1981825353414299</v>
      </c>
      <c r="I62" s="21">
        <f>IxI!J63</f>
        <v>0</v>
      </c>
      <c r="J62" s="21">
        <f>IxI!K63</f>
        <v>5.7059386613536303</v>
      </c>
      <c r="K62" s="21">
        <f>IxI!L63</f>
        <v>11.6077340702839</v>
      </c>
      <c r="L62" s="21">
        <f>IxI!M63</f>
        <v>44.660360071667199</v>
      </c>
      <c r="M62" s="21">
        <f>IxI!N63</f>
        <v>55.594177024261398</v>
      </c>
      <c r="N62" s="21">
        <f>IxI!O63</f>
        <v>20.352246032732499</v>
      </c>
      <c r="O62" s="21">
        <f>IxI!P63</f>
        <v>2.4144241522102501</v>
      </c>
      <c r="P62" s="21">
        <f>IxI!Q63</f>
        <v>19.788267227907401</v>
      </c>
      <c r="Q62" s="21">
        <f>IxI!R63</f>
        <v>10.765525639156699</v>
      </c>
      <c r="R62" s="21">
        <f>IxI!S63</f>
        <v>4.3461698505726201</v>
      </c>
      <c r="S62" s="21">
        <f>IxI!T63</f>
        <v>32.780833417560402</v>
      </c>
      <c r="T62" s="21">
        <f>IxI!U63</f>
        <v>3.5400222091392402</v>
      </c>
      <c r="U62" s="21">
        <f>IxI!V63</f>
        <v>6.8684806290546101</v>
      </c>
      <c r="V62" s="21">
        <f>IxI!W63</f>
        <v>0</v>
      </c>
      <c r="W62" s="21">
        <f>IxI!X63</f>
        <v>20.368522578383502</v>
      </c>
      <c r="X62" s="21">
        <f>IxI!Y63</f>
        <v>6.6031947760023897</v>
      </c>
      <c r="Y62" s="21">
        <f>IxI!Z63</f>
        <v>1.5033399291520899</v>
      </c>
      <c r="Z62" s="21">
        <f>IxI!AA63</f>
        <v>16.435362579869501</v>
      </c>
      <c r="AA62" s="21">
        <f>IxI!AB63</f>
        <v>24.195511718349699</v>
      </c>
      <c r="AB62" s="21">
        <f>IxI!AC63</f>
        <v>4.9707456035807596</v>
      </c>
      <c r="AC62" s="21">
        <f>IxI!AD63</f>
        <v>206.31231490920501</v>
      </c>
      <c r="AD62" s="21">
        <f>IxI!AE63</f>
        <v>2.3871733317533801</v>
      </c>
      <c r="AE62" s="21">
        <f>IxI!AF63</f>
        <v>1.05316839640671</v>
      </c>
      <c r="AF62" s="21">
        <f>IxI!AG63</f>
        <v>4.8279808379005598</v>
      </c>
      <c r="AG62" s="21">
        <f>IxI!AH63</f>
        <v>6.5206966319872404</v>
      </c>
      <c r="AH62" s="21">
        <f>IxI!AI63</f>
        <v>7.2847772895994902</v>
      </c>
      <c r="AI62" s="21">
        <f>IxI!AJ63</f>
        <v>21.061531387949</v>
      </c>
      <c r="AJ62" s="21">
        <f>IxI!AK63</f>
        <v>13.537538700746699</v>
      </c>
      <c r="AK62" s="21">
        <f>IxI!AL63</f>
        <v>11.611634740085499</v>
      </c>
      <c r="AL62" s="21">
        <f>IxI!AM63</f>
        <v>9.3714168636304809</v>
      </c>
      <c r="AM62" s="21">
        <f>IxI!AN63</f>
        <v>6.5795703880457799</v>
      </c>
      <c r="AN62" s="21">
        <f>IxI!AO63</f>
        <v>107.188979496282</v>
      </c>
      <c r="AO62" s="21">
        <f>IxI!AP63</f>
        <v>129.46302791992099</v>
      </c>
      <c r="AP62" s="21">
        <f>IxI!AQ63</f>
        <v>27.159280389088</v>
      </c>
      <c r="AQ62" s="21">
        <f>IxI!AR63</f>
        <v>72.268221495284095</v>
      </c>
      <c r="AR62" s="21">
        <f>IxI!AS63</f>
        <v>25.0900466784909</v>
      </c>
      <c r="AS62" s="21">
        <f>IxI!AT63</f>
        <v>48.367424827069698</v>
      </c>
      <c r="AT62" s="21">
        <f>IxI!AU63</f>
        <v>4.00827401713883</v>
      </c>
      <c r="AU62" s="21">
        <f>IxI!AV63</f>
        <v>13.888257653935</v>
      </c>
      <c r="AV62" s="21">
        <f>IxI!AW63</f>
        <v>48.172934036358299</v>
      </c>
      <c r="AW62" s="21">
        <f>IxI!AX63</f>
        <v>91.432717987351495</v>
      </c>
      <c r="AX62" s="21">
        <f>IxI!AY63</f>
        <v>30.209669679881902</v>
      </c>
      <c r="AY62" s="21">
        <f>IxI!AZ63</f>
        <v>3.7910097744168301</v>
      </c>
      <c r="AZ62" s="21">
        <f>IxI!BA63</f>
        <v>12.463588559512999</v>
      </c>
      <c r="BA62" s="21">
        <f>IxI!BB63</f>
        <v>1.09690048384524E-2</v>
      </c>
      <c r="BB62" s="21">
        <f>IxI!BC63</f>
        <v>69.765198798495803</v>
      </c>
      <c r="BC62" s="21">
        <f>IxI!BD63</f>
        <v>40.389105538674798</v>
      </c>
      <c r="BD62" s="21">
        <f>IxI!BE63</f>
        <v>99.203114053602306</v>
      </c>
      <c r="BE62" s="21">
        <f>IxI!BF63</f>
        <v>51.718668370991701</v>
      </c>
      <c r="BF62" s="21">
        <f>IxI!BG63</f>
        <v>26.598590434455001</v>
      </c>
      <c r="BG62" s="21">
        <f>IxI!BH63</f>
        <v>29.646369344991101</v>
      </c>
      <c r="BH62" s="21">
        <f>IxI!BI63</f>
        <v>1.7561759089797599</v>
      </c>
      <c r="BI62" s="21">
        <f>IxI!BJ63</f>
        <v>16.684642108587699</v>
      </c>
      <c r="BJ62" s="21">
        <f>IxI!BK63</f>
        <v>0.44313297085641301</v>
      </c>
      <c r="BK62" s="21">
        <f>IxI!BL63</f>
        <v>0.76020831400179101</v>
      </c>
      <c r="BL62" s="21">
        <f>IxI!BM63</f>
        <v>4.4078433324527602</v>
      </c>
      <c r="BM62" s="21">
        <f>IxI!BN63</f>
        <v>1.0963911109602</v>
      </c>
      <c r="BN62" s="21">
        <f>IxI!BO63</f>
        <v>16.823194927901401</v>
      </c>
      <c r="BO62" s="21">
        <f>IxI!BP63</f>
        <v>45.8448098700824</v>
      </c>
      <c r="BP62" s="21">
        <f>IxI!BQ63</f>
        <v>2.7248349951614101</v>
      </c>
      <c r="BQ62" s="21">
        <f>IxI!BR63</f>
        <v>0.43428441886326002</v>
      </c>
      <c r="BR62" s="21">
        <f>IxI!BS63</f>
        <v>0.330206223017673</v>
      </c>
      <c r="BS62" s="21">
        <f>IxI!BT63</f>
        <v>16.326305941903701</v>
      </c>
      <c r="BT62" s="21">
        <f>IxI!BU63</f>
        <v>8.1041927045227506</v>
      </c>
      <c r="BU62" s="21">
        <f>IxI!BV63</f>
        <v>0.267109532536562</v>
      </c>
      <c r="BV62" s="21">
        <f>IxI!BW63</f>
        <v>8.2913509624791395</v>
      </c>
      <c r="BW62" s="21">
        <f>IxI!BX63</f>
        <v>9.8062105705095597</v>
      </c>
      <c r="BX62" s="21">
        <f>IxI!BY63</f>
        <v>2.1164859081760499</v>
      </c>
      <c r="BY62" s="21">
        <f>IxI!BZ63</f>
        <v>2.6195406697977202</v>
      </c>
      <c r="BZ62" s="21">
        <f>IxI!CA63</f>
        <v>3.0823769025105502E-8</v>
      </c>
      <c r="CA62" s="21">
        <f>IxI!CB63</f>
        <v>0.64666083972479604</v>
      </c>
      <c r="CB62" s="21">
        <f>IxI!CC63</f>
        <v>1.11331577556754</v>
      </c>
      <c r="CC62" s="21">
        <f>IxI!CD63</f>
        <v>0.50928338674611195</v>
      </c>
      <c r="CD62" s="21">
        <f>IxI!CE63</f>
        <v>3.1508557630273502</v>
      </c>
      <c r="CE62" s="21">
        <f>IxI!CF63</f>
        <v>7.3276568192707696</v>
      </c>
      <c r="CF62" s="21">
        <f>IxI!CG63</f>
        <v>2.6209532889260401</v>
      </c>
      <c r="CG62" s="21">
        <f>IxI!CH63</f>
        <v>0.474325230669363</v>
      </c>
      <c r="CH62" s="21">
        <f>IxI!CI63</f>
        <v>0.99201263877578205</v>
      </c>
      <c r="CI62" s="21">
        <f>IxI!CJ63</f>
        <v>0.64017924644766599</v>
      </c>
      <c r="CJ62" s="21">
        <f>IxI!CK63</f>
        <v>10.7213397093814</v>
      </c>
      <c r="CK62" s="21">
        <f>IxI!CL63</f>
        <v>3.2928666658551</v>
      </c>
      <c r="CL62" s="21">
        <f>IxI!CM63</f>
        <v>2.36675526328859</v>
      </c>
      <c r="CM62" s="21">
        <f>IxI!CN63</f>
        <v>0.54353818520552299</v>
      </c>
      <c r="CN62" s="21">
        <f>IxI!CO63</f>
        <v>6.86690700483339</v>
      </c>
      <c r="CO62" s="21">
        <f>IxI!CP63</f>
        <v>2.4588734210903098</v>
      </c>
      <c r="CP62" s="21">
        <f>IxI!CQ63</f>
        <v>111.86437263201699</v>
      </c>
      <c r="CQ62" s="21">
        <f>IxI!CR63</f>
        <v>19.943007156423299</v>
      </c>
      <c r="CR62" s="21">
        <f>IxI!CS63</f>
        <v>195.74436091502699</v>
      </c>
      <c r="CS62" s="21">
        <f>IxI!CT63</f>
        <v>3.26344192481471</v>
      </c>
      <c r="CT62" s="21">
        <f>IxI!CU63</f>
        <v>2.1116723999259999</v>
      </c>
      <c r="CU62" s="21">
        <f>IxI!CV63</f>
        <v>1.0184156277378</v>
      </c>
      <c r="CV62" s="21">
        <f>IxI!CW63</f>
        <v>1.4689184123402299</v>
      </c>
      <c r="CW62" s="21">
        <f>IxI!CX63</f>
        <v>0.79083790006169097</v>
      </c>
      <c r="CX62" s="21">
        <f>IxI!CY63</f>
        <v>7.2116547929156098</v>
      </c>
      <c r="CY62" s="21">
        <f>IxI!CZ63</f>
        <v>2.0940497749375901</v>
      </c>
      <c r="CZ62" s="21">
        <f>IxI!DA63</f>
        <v>4.5728842803566998</v>
      </c>
      <c r="DA62" s="21">
        <f>IxI!DB63</f>
        <v>2.6194184630970501</v>
      </c>
      <c r="DB62" s="21">
        <f>IxI!DC63</f>
        <v>0</v>
      </c>
      <c r="DC62" s="21">
        <f>SUM(IxI!DE63:DF63)</f>
        <v>2555.5251807795912</v>
      </c>
      <c r="DD62" s="21">
        <v>0</v>
      </c>
      <c r="DE62" s="21">
        <f>SUM(IxI!DH63:DI63)</f>
        <v>1.7158966049294486E-2</v>
      </c>
      <c r="DF62" s="21">
        <f>IxI!DK63</f>
        <v>200.552677301367</v>
      </c>
      <c r="DG62" s="21">
        <f>SUM(IxI!DL63:DM63)</f>
        <v>3.566502307427621</v>
      </c>
      <c r="DH62" s="21">
        <f>IxI!DG63</f>
        <v>74.074852508965094</v>
      </c>
      <c r="DI62" s="21">
        <f>IxI!DO63</f>
        <v>1323.0921483024499</v>
      </c>
      <c r="DJ62" s="21">
        <f>IxI!DP63</f>
        <v>990.60222206258095</v>
      </c>
      <c r="DK62" s="21">
        <v>0</v>
      </c>
      <c r="DL62" s="21">
        <v>0</v>
      </c>
      <c r="DM62" s="21">
        <v>0</v>
      </c>
      <c r="DN62" s="132">
        <f t="shared" si="0"/>
        <v>7297.8490718496732</v>
      </c>
      <c r="DO62" s="22"/>
      <c r="DP62" s="126"/>
      <c r="DQ62" s="409">
        <f>Data!R86</f>
        <v>74586.193987491148</v>
      </c>
      <c r="DR62" s="141">
        <f>Data!S86</f>
        <v>3.3447754438376234E-2</v>
      </c>
      <c r="DS62" s="21"/>
      <c r="DT62" s="136">
        <v>965.54749779999997</v>
      </c>
      <c r="DU62" s="141">
        <f t="shared" si="1"/>
        <v>2.5117427832532655E-2</v>
      </c>
      <c r="DV62" s="21"/>
    </row>
    <row r="63" spans="1:126">
      <c r="A63" s="30" t="str">
        <f>IxI!B64</f>
        <v>57</v>
      </c>
      <c r="B63" s="29" t="str">
        <f>IxI!C64</f>
        <v>Retail - excl vehicles</v>
      </c>
      <c r="C63" s="27">
        <f>IxI!D64</f>
        <v>0.87126630864406596</v>
      </c>
      <c r="D63" s="27">
        <f>IxI!E64</f>
        <v>7.7573659321961405E-2</v>
      </c>
      <c r="E63" s="27">
        <f>IxI!F64</f>
        <v>4.1711589387012603E-2</v>
      </c>
      <c r="F63" s="27">
        <f>IxI!G64</f>
        <v>4.7907242043180101E-2</v>
      </c>
      <c r="G63" s="27">
        <f>IxI!H64</f>
        <v>1.8475628355966198E-2</v>
      </c>
      <c r="H63" s="27">
        <f>IxI!I64</f>
        <v>0.122333775714391</v>
      </c>
      <c r="I63" s="27">
        <f>IxI!J64</f>
        <v>0</v>
      </c>
      <c r="J63" s="27">
        <f>IxI!K64</f>
        <v>8.4319002949368296E-2</v>
      </c>
      <c r="K63" s="27">
        <f>IxI!L64</f>
        <v>3.23347246995599</v>
      </c>
      <c r="L63" s="27">
        <f>IxI!M64</f>
        <v>0.21024084531930901</v>
      </c>
      <c r="M63" s="27">
        <f>IxI!N64</f>
        <v>0.25177808572397398</v>
      </c>
      <c r="N63" s="27">
        <f>IxI!O64</f>
        <v>0.10870715750309801</v>
      </c>
      <c r="O63" s="27">
        <f>IxI!P64</f>
        <v>6.7906894522147196E-3</v>
      </c>
      <c r="P63" s="27">
        <f>IxI!Q64</f>
        <v>0.23178383868723901</v>
      </c>
      <c r="Q63" s="27">
        <f>IxI!R64</f>
        <v>9.4888628215658702E-2</v>
      </c>
      <c r="R63" s="27">
        <f>IxI!S64</f>
        <v>2.0704534455868499E-2</v>
      </c>
      <c r="S63" s="27">
        <f>IxI!T64</f>
        <v>0.42571829707915299</v>
      </c>
      <c r="T63" s="27">
        <f>IxI!U64</f>
        <v>1.53479401104748E-2</v>
      </c>
      <c r="U63" s="27">
        <f>IxI!V64</f>
        <v>0.12526820487058399</v>
      </c>
      <c r="V63" s="27">
        <f>IxI!W64</f>
        <v>0</v>
      </c>
      <c r="W63" s="27">
        <f>IxI!X64</f>
        <v>8.0500029504584902E-2</v>
      </c>
      <c r="X63" s="27">
        <f>IxI!Y64</f>
        <v>3.1885422115407201E-2</v>
      </c>
      <c r="Y63" s="27">
        <f>IxI!Z64</f>
        <v>5.7365431989591896E-3</v>
      </c>
      <c r="Z63" s="27">
        <f>IxI!AA64</f>
        <v>0.17967081474771901</v>
      </c>
      <c r="AA63" s="27">
        <f>IxI!AB64</f>
        <v>0.16846472219228201</v>
      </c>
      <c r="AB63" s="27">
        <f>IxI!AC64</f>
        <v>6.8291710962139499E-2</v>
      </c>
      <c r="AC63" s="27">
        <f>IxI!AD64</f>
        <v>0.295768701723572</v>
      </c>
      <c r="AD63" s="27">
        <f>IxI!AE64</f>
        <v>1.7010630302445099E-2</v>
      </c>
      <c r="AE63" s="27">
        <f>IxI!AF64</f>
        <v>2.8737224290111101E-2</v>
      </c>
      <c r="AF63" s="27">
        <f>IxI!AG64</f>
        <v>4.4893605516728601E-2</v>
      </c>
      <c r="AG63" s="27">
        <f>IxI!AH64</f>
        <v>1.5790549239356501E-2</v>
      </c>
      <c r="AH63" s="27">
        <f>IxI!AI64</f>
        <v>9.1352233586089293E-2</v>
      </c>
      <c r="AI63" s="27">
        <f>IxI!AJ64</f>
        <v>0.464302032059903</v>
      </c>
      <c r="AJ63" s="27">
        <f>IxI!AK64</f>
        <v>0.109070081092007</v>
      </c>
      <c r="AK63" s="27">
        <f>IxI!AL64</f>
        <v>7.4686382537127394E-2</v>
      </c>
      <c r="AL63" s="27">
        <f>IxI!AM64</f>
        <v>3.6374913000542297E-2</v>
      </c>
      <c r="AM63" s="27">
        <f>IxI!AN64</f>
        <v>8.5066063759075203E-3</v>
      </c>
      <c r="AN63" s="27">
        <f>IxI!AO64</f>
        <v>0.71498524357073001</v>
      </c>
      <c r="AO63" s="27">
        <f>IxI!AP64</f>
        <v>0.43387151725037099</v>
      </c>
      <c r="AP63" s="27">
        <f>IxI!AQ64</f>
        <v>0.19043031413091899</v>
      </c>
      <c r="AQ63" s="27">
        <f>IxI!AR64</f>
        <v>0.80234118870818005</v>
      </c>
      <c r="AR63" s="27">
        <f>IxI!AS64</f>
        <v>0.33943502193658298</v>
      </c>
      <c r="AS63" s="27">
        <f>IxI!AT64</f>
        <v>0.68130009348047804</v>
      </c>
      <c r="AT63" s="27">
        <f>IxI!AU64</f>
        <v>8.4608888560758794E-2</v>
      </c>
      <c r="AU63" s="27">
        <f>IxI!AV64</f>
        <v>0.11935440463397</v>
      </c>
      <c r="AV63" s="27">
        <f>IxI!AW64</f>
        <v>0.74123694737184997</v>
      </c>
      <c r="AW63" s="27">
        <f>IxI!AX64</f>
        <v>0.63278110080001104</v>
      </c>
      <c r="AX63" s="27">
        <f>IxI!AY64</f>
        <v>9.0907432044902606E-2</v>
      </c>
      <c r="AY63" s="27">
        <f>IxI!AZ64</f>
        <v>0.13547695006359001</v>
      </c>
      <c r="AZ63" s="27">
        <f>IxI!BA64</f>
        <v>0.61340027810634501</v>
      </c>
      <c r="BA63" s="27">
        <f>IxI!BB64</f>
        <v>4.8633862989095499E-4</v>
      </c>
      <c r="BB63" s="27">
        <f>IxI!BC64</f>
        <v>2.2505511698101799</v>
      </c>
      <c r="BC63" s="27">
        <f>IxI!BD64</f>
        <v>1.54529871128479</v>
      </c>
      <c r="BD63" s="27">
        <f>IxI!BE64</f>
        <v>2.3715272961903802</v>
      </c>
      <c r="BE63" s="27">
        <f>IxI!BF64</f>
        <v>1.6283908231544</v>
      </c>
      <c r="BF63" s="27">
        <f>IxI!BG64</f>
        <v>1.8902152439070099</v>
      </c>
      <c r="BG63" s="27">
        <f>IxI!BH64</f>
        <v>1.43208903049834</v>
      </c>
      <c r="BH63" s="27">
        <f>IxI!BI64</f>
        <v>1.05830116203138</v>
      </c>
      <c r="BI63" s="27">
        <f>IxI!BJ64</f>
        <v>1.79726196300916</v>
      </c>
      <c r="BJ63" s="27">
        <f>IxI!BK64</f>
        <v>0.12610390290708501</v>
      </c>
      <c r="BK63" s="27">
        <f>IxI!BL64</f>
        <v>0.42614987834548601</v>
      </c>
      <c r="BL63" s="27">
        <f>IxI!BM64</f>
        <v>1.1579482792664</v>
      </c>
      <c r="BM63" s="27">
        <f>IxI!BN64</f>
        <v>0.29601147884838802</v>
      </c>
      <c r="BN63" s="27">
        <f>IxI!BO64</f>
        <v>0.42868025027422202</v>
      </c>
      <c r="BO63" s="27">
        <f>IxI!BP64</f>
        <v>0.496482434114909</v>
      </c>
      <c r="BP63" s="27">
        <f>IxI!BQ64</f>
        <v>0.116857890811321</v>
      </c>
      <c r="BQ63" s="27">
        <f>IxI!BR64</f>
        <v>7.8251010049859002E-2</v>
      </c>
      <c r="BR63" s="27">
        <f>IxI!BS64</f>
        <v>3.6533624637512599E-2</v>
      </c>
      <c r="BS63" s="27">
        <f>IxI!BT64</f>
        <v>0.72824899602789495</v>
      </c>
      <c r="BT63" s="27">
        <f>IxI!BU64</f>
        <v>0.747277311063683</v>
      </c>
      <c r="BU63" s="27">
        <f>IxI!BV64</f>
        <v>5.1886632774197403E-2</v>
      </c>
      <c r="BV63" s="27">
        <f>IxI!BW64</f>
        <v>1.57554864581154</v>
      </c>
      <c r="BW63" s="27">
        <f>IxI!BX64</f>
        <v>1.75601549992027</v>
      </c>
      <c r="BX63" s="27">
        <f>IxI!BY64</f>
        <v>0.25345924931831698</v>
      </c>
      <c r="BY63" s="27">
        <f>IxI!BZ64</f>
        <v>0.13972799383632101</v>
      </c>
      <c r="BZ63" s="27">
        <f>IxI!CA64</f>
        <v>4.0454509993177001E-8</v>
      </c>
      <c r="CA63" s="27">
        <f>IxI!CB64</f>
        <v>0.111270191037704</v>
      </c>
      <c r="CB63" s="27">
        <f>IxI!CC64</f>
        <v>0.18807480368853399</v>
      </c>
      <c r="CC63" s="27">
        <f>IxI!CD64</f>
        <v>9.2494099719351602E-2</v>
      </c>
      <c r="CD63" s="27">
        <f>IxI!CE64</f>
        <v>0.44007506534257002</v>
      </c>
      <c r="CE63" s="27">
        <f>IxI!CF64</f>
        <v>0.85890186169179195</v>
      </c>
      <c r="CF63" s="27">
        <f>IxI!CG64</f>
        <v>0.20957292892905199</v>
      </c>
      <c r="CG63" s="27">
        <f>IxI!CH64</f>
        <v>3.2520154256065303E-2</v>
      </c>
      <c r="CH63" s="27">
        <f>IxI!CI64</f>
        <v>0.14439671151491201</v>
      </c>
      <c r="CI63" s="27">
        <f>IxI!CJ64</f>
        <v>2.7112336715030699E-2</v>
      </c>
      <c r="CJ63" s="27">
        <f>IxI!CK64</f>
        <v>1.27900065315228</v>
      </c>
      <c r="CK63" s="27">
        <f>IxI!CL64</f>
        <v>0.50617601959881697</v>
      </c>
      <c r="CL63" s="27">
        <f>IxI!CM64</f>
        <v>0.44588723662847601</v>
      </c>
      <c r="CM63" s="27">
        <f>IxI!CN64</f>
        <v>3.7215744850431498E-2</v>
      </c>
      <c r="CN63" s="27">
        <f>IxI!CO64</f>
        <v>0.42404417437472802</v>
      </c>
      <c r="CO63" s="27">
        <f>IxI!CP64</f>
        <v>0.35120331807986199</v>
      </c>
      <c r="CP63" s="27">
        <f>IxI!CQ64</f>
        <v>1.7579055452982</v>
      </c>
      <c r="CQ63" s="27">
        <f>IxI!CR64</f>
        <v>1.2984888199114599</v>
      </c>
      <c r="CR63" s="27">
        <f>IxI!CS64</f>
        <v>1.6090903058561401</v>
      </c>
      <c r="CS63" s="27">
        <f>IxI!CT64</f>
        <v>0.15549846625792299</v>
      </c>
      <c r="CT63" s="27">
        <f>IxI!CU64</f>
        <v>6.0932429346722099E-2</v>
      </c>
      <c r="CU63" s="27">
        <f>IxI!CV64</f>
        <v>9.5674856389140098E-2</v>
      </c>
      <c r="CV63" s="27">
        <f>IxI!CW64</f>
        <v>9.3729100634656795E-2</v>
      </c>
      <c r="CW63" s="27">
        <f>IxI!CX64</f>
        <v>1.7188528916530601</v>
      </c>
      <c r="CX63" s="27">
        <f>IxI!CY64</f>
        <v>0.442815499535611</v>
      </c>
      <c r="CY63" s="27">
        <f>IxI!CZ64</f>
        <v>0.22564836538938299</v>
      </c>
      <c r="CZ63" s="27">
        <f>IxI!DA64</f>
        <v>8.0929504013976902E-2</v>
      </c>
      <c r="DA63" s="27">
        <f>IxI!DB64</f>
        <v>0.27223317789957402</v>
      </c>
      <c r="DB63" s="27">
        <f>IxI!DC64</f>
        <v>0</v>
      </c>
      <c r="DC63" s="27">
        <f>SUM(IxI!DE64:DF64)</f>
        <v>8326.3020368310554</v>
      </c>
      <c r="DD63" s="27">
        <v>0</v>
      </c>
      <c r="DE63" s="27">
        <f>SUM(IxI!DH64:DI64)</f>
        <v>0.83342210780541104</v>
      </c>
      <c r="DF63" s="27">
        <f>IxI!DK64</f>
        <v>7.2738282544473201</v>
      </c>
      <c r="DG63" s="27">
        <f>SUM(IxI!DL64:DM64)</f>
        <v>38.380424146768526</v>
      </c>
      <c r="DH63" s="27">
        <f>IxI!DG64</f>
        <v>233.67750396729599</v>
      </c>
      <c r="DI63" s="27">
        <f>IxI!DO64</f>
        <v>223.72103704253399</v>
      </c>
      <c r="DJ63" s="27">
        <f>IxI!DP64</f>
        <v>209.25313614849</v>
      </c>
      <c r="DK63" s="27">
        <v>0</v>
      </c>
      <c r="DL63" s="27">
        <v>0</v>
      </c>
      <c r="DM63" s="27">
        <v>0</v>
      </c>
      <c r="DN63" s="133">
        <f t="shared" si="0"/>
        <v>9088.0798970980322</v>
      </c>
      <c r="DO63" s="22"/>
      <c r="DP63" s="126"/>
      <c r="DQ63" s="410">
        <f>Data!R87</f>
        <v>189806.2512662528</v>
      </c>
      <c r="DR63" s="142">
        <f>Data!S87</f>
        <v>8.5117533739381912E-2</v>
      </c>
      <c r="DS63" s="21"/>
      <c r="DT63" s="137">
        <v>1674.6318799999999</v>
      </c>
      <c r="DU63" s="142">
        <f t="shared" si="1"/>
        <v>4.3563310440757987E-2</v>
      </c>
      <c r="DV63" s="21"/>
    </row>
    <row r="64" spans="1:126">
      <c r="A64" s="24" t="str">
        <f>IxI!B65</f>
        <v>58</v>
      </c>
      <c r="B64" s="23" t="str">
        <f>IxI!C65</f>
        <v>Rail transport</v>
      </c>
      <c r="C64" s="21">
        <f>IxI!D65</f>
        <v>1.82006223711384</v>
      </c>
      <c r="D64" s="21">
        <f>IxI!E65</f>
        <v>0.53996234327460202</v>
      </c>
      <c r="E64" s="21">
        <f>IxI!F65</f>
        <v>0.224040267363427</v>
      </c>
      <c r="F64" s="21">
        <f>IxI!G65</f>
        <v>0</v>
      </c>
      <c r="G64" s="21">
        <f>IxI!H65</f>
        <v>0</v>
      </c>
      <c r="H64" s="21">
        <f>IxI!I65</f>
        <v>3.6946721863009901E-2</v>
      </c>
      <c r="I64" s="21">
        <f>IxI!J65</f>
        <v>0</v>
      </c>
      <c r="J64" s="21">
        <f>IxI!K65</f>
        <v>1.18340098907659</v>
      </c>
      <c r="K64" s="21">
        <f>IxI!L65</f>
        <v>71.515244223138893</v>
      </c>
      <c r="L64" s="21">
        <f>IxI!M65</f>
        <v>0.253372151065829</v>
      </c>
      <c r="M64" s="21">
        <f>IxI!N65</f>
        <v>1.9895482882438399E-2</v>
      </c>
      <c r="N64" s="21">
        <f>IxI!O65</f>
        <v>0.36959424475526498</v>
      </c>
      <c r="O64" s="21">
        <f>IxI!P65</f>
        <v>7.3540929764374499E-2</v>
      </c>
      <c r="P64" s="21">
        <f>IxI!Q65</f>
        <v>0.829949077986877</v>
      </c>
      <c r="Q64" s="21">
        <f>IxI!R65</f>
        <v>9.9294938730345506E-2</v>
      </c>
      <c r="R64" s="21">
        <f>IxI!S65</f>
        <v>3.5114953214346102E-3</v>
      </c>
      <c r="S64" s="21">
        <f>IxI!T65</f>
        <v>4.01301014813665</v>
      </c>
      <c r="T64" s="21">
        <f>IxI!U65</f>
        <v>0.129439812256881</v>
      </c>
      <c r="U64" s="21">
        <f>IxI!V65</f>
        <v>9.8603916236525407E-3</v>
      </c>
      <c r="V64" s="21">
        <f>IxI!W65</f>
        <v>0</v>
      </c>
      <c r="W64" s="21">
        <f>IxI!X65</f>
        <v>0.47882409453112901</v>
      </c>
      <c r="X64" s="21">
        <f>IxI!Y65</f>
        <v>0.23307395679017001</v>
      </c>
      <c r="Y64" s="21">
        <f>IxI!Z65</f>
        <v>5.8822338481669004E-4</v>
      </c>
      <c r="Z64" s="21">
        <f>IxI!AA65</f>
        <v>3.0565727295180801E-2</v>
      </c>
      <c r="AA64" s="21">
        <f>IxI!AB65</f>
        <v>0.50815219006985901</v>
      </c>
      <c r="AB64" s="21">
        <f>IxI!AC65</f>
        <v>0.29148560053712802</v>
      </c>
      <c r="AC64" s="21">
        <f>IxI!AD65</f>
        <v>0.40254354653962199</v>
      </c>
      <c r="AD64" s="21">
        <f>IxI!AE65</f>
        <v>3.77103669087211E-2</v>
      </c>
      <c r="AE64" s="21">
        <f>IxI!AF65</f>
        <v>2.0989793413409799E-2</v>
      </c>
      <c r="AF64" s="21">
        <f>IxI!AG65</f>
        <v>0.27346887679793103</v>
      </c>
      <c r="AG64" s="21">
        <f>IxI!AH65</f>
        <v>0.29016002757175202</v>
      </c>
      <c r="AH64" s="21">
        <f>IxI!AI65</f>
        <v>0.251626183021122</v>
      </c>
      <c r="AI64" s="21">
        <f>IxI!AJ65</f>
        <v>0.36482419865798998</v>
      </c>
      <c r="AJ64" s="21">
        <f>IxI!AK65</f>
        <v>1.3134843622163399</v>
      </c>
      <c r="AK64" s="21">
        <f>IxI!AL65</f>
        <v>0.443926728631659</v>
      </c>
      <c r="AL64" s="21">
        <f>IxI!AM65</f>
        <v>3.4650970107121298E-3</v>
      </c>
      <c r="AM64" s="21">
        <f>IxI!AN65</f>
        <v>6.3198230958762204E-4</v>
      </c>
      <c r="AN64" s="21">
        <f>IxI!AO65</f>
        <v>2.9375767694312902</v>
      </c>
      <c r="AO64" s="21">
        <f>IxI!AP65</f>
        <v>4.1809739582911898E-2</v>
      </c>
      <c r="AP64" s="21">
        <f>IxI!AQ65</f>
        <v>0.52010566721959195</v>
      </c>
      <c r="AQ64" s="21">
        <f>IxI!AR65</f>
        <v>1.70108849858237</v>
      </c>
      <c r="AR64" s="21">
        <f>IxI!AS65</f>
        <v>0.18648816023206899</v>
      </c>
      <c r="AS64" s="21">
        <f>IxI!AT65</f>
        <v>1.4000330424665199</v>
      </c>
      <c r="AT64" s="21">
        <f>IxI!AU65</f>
        <v>0.15842916394936299</v>
      </c>
      <c r="AU64" s="21">
        <f>IxI!AV65</f>
        <v>0.78323376233769404</v>
      </c>
      <c r="AV64" s="21">
        <f>IxI!AW65</f>
        <v>2.3995085600427601</v>
      </c>
      <c r="AW64" s="21">
        <f>IxI!AX65</f>
        <v>6.8968342894197898E-2</v>
      </c>
      <c r="AX64" s="21">
        <f>IxI!AY65</f>
        <v>0.117832501412496</v>
      </c>
      <c r="AY64" s="21">
        <f>IxI!AZ65</f>
        <v>0.45363303529948001</v>
      </c>
      <c r="AZ64" s="21">
        <f>IxI!BA65</f>
        <v>0.56629050683211701</v>
      </c>
      <c r="BA64" s="21">
        <f>IxI!BB65</f>
        <v>9.8261027424398296E-5</v>
      </c>
      <c r="BB64" s="21">
        <f>IxI!BC65</f>
        <v>1.7635260613305499</v>
      </c>
      <c r="BC64" s="21">
        <f>IxI!BD65</f>
        <v>1.2229147337536099</v>
      </c>
      <c r="BD64" s="21">
        <f>IxI!BE65</f>
        <v>1.64610305338234</v>
      </c>
      <c r="BE64" s="21">
        <f>IxI!BF65</f>
        <v>1.11399488750172</v>
      </c>
      <c r="BF64" s="21">
        <f>IxI!BG65</f>
        <v>6.2616485937730904</v>
      </c>
      <c r="BG64" s="21">
        <f>IxI!BH65</f>
        <v>1.7076200222225899</v>
      </c>
      <c r="BH64" s="21">
        <f>IxI!BI65</f>
        <v>4.96025903273227</v>
      </c>
      <c r="BI64" s="21">
        <f>IxI!BJ65</f>
        <v>0.92733833165573198</v>
      </c>
      <c r="BJ64" s="21">
        <f>IxI!BK65</f>
        <v>0.17956371669392501</v>
      </c>
      <c r="BK64" s="21">
        <f>IxI!BL65</f>
        <v>0.160751961283152</v>
      </c>
      <c r="BL64" s="21">
        <f>IxI!BM65</f>
        <v>8.6349119924960291</v>
      </c>
      <c r="BM64" s="21">
        <f>IxI!BN65</f>
        <v>5.6594274301407603</v>
      </c>
      <c r="BN64" s="21">
        <f>IxI!BO65</f>
        <v>0.62845579505594396</v>
      </c>
      <c r="BO64" s="21">
        <f>IxI!BP65</f>
        <v>0.928395032862672</v>
      </c>
      <c r="BP64" s="21">
        <f>IxI!BQ65</f>
        <v>0.50500819417559795</v>
      </c>
      <c r="BQ64" s="21">
        <f>IxI!BR65</f>
        <v>8.3886269737828298E-2</v>
      </c>
      <c r="BR64" s="21">
        <f>IxI!BS65</f>
        <v>2.8623092908693699E-2</v>
      </c>
      <c r="BS64" s="21">
        <f>IxI!BT65</f>
        <v>0.767137906211381</v>
      </c>
      <c r="BT64" s="21">
        <f>IxI!BU65</f>
        <v>8.3047253892319206E-2</v>
      </c>
      <c r="BU64" s="21">
        <f>IxI!BV65</f>
        <v>6.8586441973349399E-2</v>
      </c>
      <c r="BV64" s="21">
        <f>IxI!BW65</f>
        <v>2.57456412055891</v>
      </c>
      <c r="BW64" s="21">
        <f>IxI!BX65</f>
        <v>16.5238018608181</v>
      </c>
      <c r="BX64" s="21">
        <f>IxI!BY65</f>
        <v>0.80844052835351599</v>
      </c>
      <c r="BY64" s="21">
        <f>IxI!BZ65</f>
        <v>0.25140087519444498</v>
      </c>
      <c r="BZ64" s="21">
        <f>IxI!CA65</f>
        <v>0</v>
      </c>
      <c r="CA64" s="21">
        <f>IxI!CB65</f>
        <v>0.39110763448112001</v>
      </c>
      <c r="CB64" s="21">
        <f>IxI!CC65</f>
        <v>0.25142797137269102</v>
      </c>
      <c r="CC64" s="21">
        <f>IxI!CD65</f>
        <v>0.28235243508028601</v>
      </c>
      <c r="CD64" s="21">
        <f>IxI!CE65</f>
        <v>0.43145287732380599</v>
      </c>
      <c r="CE64" s="21">
        <f>IxI!CF65</f>
        <v>0.83424206164122705</v>
      </c>
      <c r="CF64" s="21">
        <f>IxI!CG65</f>
        <v>0.88410934372248196</v>
      </c>
      <c r="CG64" s="21">
        <f>IxI!CH65</f>
        <v>8.10069983593808E-2</v>
      </c>
      <c r="CH64" s="21">
        <f>IxI!CI65</f>
        <v>0.114494286933536</v>
      </c>
      <c r="CI64" s="21">
        <f>IxI!CJ65</f>
        <v>0.244561644726736</v>
      </c>
      <c r="CJ64" s="21">
        <f>IxI!CK65</f>
        <v>1.8493615954937599</v>
      </c>
      <c r="CK64" s="21">
        <f>IxI!CL65</f>
        <v>0.12498680529039199</v>
      </c>
      <c r="CL64" s="21">
        <f>IxI!CM65</f>
        <v>7.75546165632512</v>
      </c>
      <c r="CM64" s="21">
        <f>IxI!CN65</f>
        <v>4.1328603520736702E-2</v>
      </c>
      <c r="CN64" s="21">
        <f>IxI!CO65</f>
        <v>0.67217643261967297</v>
      </c>
      <c r="CO64" s="21">
        <f>IxI!CP65</f>
        <v>0.16111744255714</v>
      </c>
      <c r="CP64" s="21">
        <f>IxI!CQ65</f>
        <v>96.505027576072706</v>
      </c>
      <c r="CQ64" s="21">
        <f>IxI!CR65</f>
        <v>15.446132616424499</v>
      </c>
      <c r="CR64" s="21">
        <f>IxI!CS65</f>
        <v>34.232434946120698</v>
      </c>
      <c r="CS64" s="21">
        <f>IxI!CT65</f>
        <v>0.68077163890192505</v>
      </c>
      <c r="CT64" s="21">
        <f>IxI!CU65</f>
        <v>0.37750145953169201</v>
      </c>
      <c r="CU64" s="21">
        <f>IxI!CV65</f>
        <v>0.16953294186628701</v>
      </c>
      <c r="CV64" s="21">
        <f>IxI!CW65</f>
        <v>2.5455802337602398</v>
      </c>
      <c r="CW64" s="21">
        <f>IxI!CX65</f>
        <v>0.39492269989925299</v>
      </c>
      <c r="CX64" s="21">
        <f>IxI!CY65</f>
        <v>6.6656228273056604</v>
      </c>
      <c r="CY64" s="21">
        <f>IxI!CZ65</f>
        <v>0.36507884123009898</v>
      </c>
      <c r="CZ64" s="21">
        <f>IxI!DA65</f>
        <v>0.14289095546946301</v>
      </c>
      <c r="DA64" s="21">
        <f>IxI!DB65</f>
        <v>0.445462165055652</v>
      </c>
      <c r="DB64" s="21">
        <f>IxI!DC65</f>
        <v>0</v>
      </c>
      <c r="DC64" s="21">
        <f>SUM(IxI!DE65:DF65)</f>
        <v>448.82663364346399</v>
      </c>
      <c r="DD64" s="21">
        <v>0</v>
      </c>
      <c r="DE64" s="21">
        <f>SUM(IxI!DH65:DI65)</f>
        <v>0</v>
      </c>
      <c r="DF64" s="21">
        <f>IxI!DK65</f>
        <v>0.145721092290022</v>
      </c>
      <c r="DG64" s="21">
        <f>SUM(IxI!DL65:DM65)</f>
        <v>-9.62131647697618E-2</v>
      </c>
      <c r="DH64" s="21">
        <f>IxI!DG65</f>
        <v>30.750498948154998</v>
      </c>
      <c r="DI64" s="21">
        <f>IxI!DO65</f>
        <v>31.833283982825701</v>
      </c>
      <c r="DJ64" s="21">
        <f>IxI!DP65</f>
        <v>5.2598732522015501</v>
      </c>
      <c r="DK64" s="21">
        <v>0</v>
      </c>
      <c r="DL64" s="21">
        <v>0</v>
      </c>
      <c r="DM64" s="21">
        <v>0</v>
      </c>
      <c r="DN64" s="132">
        <f t="shared" si="0"/>
        <v>843.70109405531286</v>
      </c>
      <c r="DO64" s="22"/>
      <c r="DP64" s="126"/>
      <c r="DQ64" s="409">
        <f>Data!R88</f>
        <v>6416.9101355217954</v>
      </c>
      <c r="DR64" s="141">
        <f>Data!S88</f>
        <v>2.8776268501119174E-3</v>
      </c>
      <c r="DS64" s="21"/>
      <c r="DT64" s="136">
        <v>28.159263039999999</v>
      </c>
      <c r="DU64" s="141">
        <f t="shared" si="1"/>
        <v>7.3252559696551482E-4</v>
      </c>
      <c r="DV64" s="21"/>
    </row>
    <row r="65" spans="1:126">
      <c r="A65" s="24" t="str">
        <f>IxI!B66</f>
        <v>59</v>
      </c>
      <c r="B65" s="23" t="str">
        <f>IxI!C66</f>
        <v>Other land transport</v>
      </c>
      <c r="C65" s="21">
        <f>IxI!D66</f>
        <v>51.025608341501602</v>
      </c>
      <c r="D65" s="21">
        <f>IxI!E66</f>
        <v>7.0628003013481298</v>
      </c>
      <c r="E65" s="21">
        <f>IxI!F66</f>
        <v>1.96543001613026</v>
      </c>
      <c r="F65" s="21">
        <f>IxI!G66</f>
        <v>0.89669989393085403</v>
      </c>
      <c r="G65" s="21">
        <f>IxI!H66</f>
        <v>8.2795870262623907</v>
      </c>
      <c r="H65" s="21">
        <f>IxI!I66</f>
        <v>7.1984540545385203</v>
      </c>
      <c r="I65" s="21">
        <f>IxI!J66</f>
        <v>0</v>
      </c>
      <c r="J65" s="21">
        <f>IxI!K66</f>
        <v>39.768087765936897</v>
      </c>
      <c r="K65" s="21">
        <f>IxI!L66</f>
        <v>6.4630900928799901</v>
      </c>
      <c r="L65" s="21">
        <f>IxI!M66</f>
        <v>17.605394011991901</v>
      </c>
      <c r="M65" s="21">
        <f>IxI!N66</f>
        <v>18.018368825968601</v>
      </c>
      <c r="N65" s="21">
        <f>IxI!O66</f>
        <v>10.8559713560749</v>
      </c>
      <c r="O65" s="21">
        <f>IxI!P66</f>
        <v>1.4003647868806499</v>
      </c>
      <c r="P65" s="21">
        <f>IxI!Q66</f>
        <v>24.323273296565699</v>
      </c>
      <c r="Q65" s="21">
        <f>IxI!R66</f>
        <v>3.8934628075120501</v>
      </c>
      <c r="R65" s="21">
        <f>IxI!S66</f>
        <v>6.1622884873497101</v>
      </c>
      <c r="S65" s="21">
        <f>IxI!T66</f>
        <v>40.413663327466701</v>
      </c>
      <c r="T65" s="21">
        <f>IxI!U66</f>
        <v>1.26851700976064</v>
      </c>
      <c r="U65" s="21">
        <f>IxI!V66</f>
        <v>6.3898135509142397</v>
      </c>
      <c r="V65" s="21">
        <f>IxI!W66</f>
        <v>0</v>
      </c>
      <c r="W65" s="21">
        <f>IxI!X66</f>
        <v>5.8809561383032598</v>
      </c>
      <c r="X65" s="21">
        <f>IxI!Y66</f>
        <v>9.4836863130806393</v>
      </c>
      <c r="Y65" s="21">
        <f>IxI!Z66</f>
        <v>0.81560227442111299</v>
      </c>
      <c r="Z65" s="21">
        <f>IxI!AA66</f>
        <v>25.174187276163099</v>
      </c>
      <c r="AA65" s="21">
        <f>IxI!AB66</f>
        <v>27.484026780002502</v>
      </c>
      <c r="AB65" s="21">
        <f>IxI!AC66</f>
        <v>7.4977399506821696</v>
      </c>
      <c r="AC65" s="21">
        <f>IxI!AD66</f>
        <v>3.13706420495248</v>
      </c>
      <c r="AD65" s="21">
        <f>IxI!AE66</f>
        <v>1.3272683170385799</v>
      </c>
      <c r="AE65" s="21">
        <f>IxI!AF66</f>
        <v>1.47079710376372</v>
      </c>
      <c r="AF65" s="21">
        <f>IxI!AG66</f>
        <v>2.3582513646993499</v>
      </c>
      <c r="AG65" s="21">
        <f>IxI!AH66</f>
        <v>1.5815954231317799</v>
      </c>
      <c r="AH65" s="21">
        <f>IxI!AI66</f>
        <v>2.2821462622133302</v>
      </c>
      <c r="AI65" s="21">
        <f>IxI!AJ66</f>
        <v>5.2671784983294403</v>
      </c>
      <c r="AJ65" s="21">
        <f>IxI!AK66</f>
        <v>19.361609898114299</v>
      </c>
      <c r="AK65" s="21">
        <f>IxI!AL66</f>
        <v>8.1868481502233994</v>
      </c>
      <c r="AL65" s="21">
        <f>IxI!AM66</f>
        <v>1.47221836884871</v>
      </c>
      <c r="AM65" s="21">
        <f>IxI!AN66</f>
        <v>0.36052590522550898</v>
      </c>
      <c r="AN65" s="21">
        <f>IxI!AO66</f>
        <v>31.866720338946099</v>
      </c>
      <c r="AO65" s="21">
        <f>IxI!AP66</f>
        <v>4.9131191231980704</v>
      </c>
      <c r="AP65" s="21">
        <f>IxI!AQ66</f>
        <v>5.8720332744850499</v>
      </c>
      <c r="AQ65" s="21">
        <f>IxI!AR66</f>
        <v>3.3050207834178602</v>
      </c>
      <c r="AR65" s="21">
        <f>IxI!AS66</f>
        <v>0.45047828322410099</v>
      </c>
      <c r="AS65" s="21">
        <f>IxI!AT66</f>
        <v>3.5104337151388099</v>
      </c>
      <c r="AT65" s="21">
        <f>IxI!AU66</f>
        <v>8.3373631313287007</v>
      </c>
      <c r="AU65" s="21">
        <f>IxI!AV66</f>
        <v>4.0144740353521398</v>
      </c>
      <c r="AV65" s="21">
        <f>IxI!AW66</f>
        <v>6.6992142497141796</v>
      </c>
      <c r="AW65" s="21">
        <f>IxI!AX66</f>
        <v>3.5781391716634801</v>
      </c>
      <c r="AX65" s="21">
        <f>IxI!AY66</f>
        <v>0.121051000722096</v>
      </c>
      <c r="AY65" s="21">
        <f>IxI!AZ66</f>
        <v>4.5626797143583397</v>
      </c>
      <c r="AZ65" s="21">
        <f>IxI!BA66</f>
        <v>29.960798264177299</v>
      </c>
      <c r="BA65" s="21">
        <f>IxI!BB66</f>
        <v>1.49583378233775E-2</v>
      </c>
      <c r="BB65" s="21">
        <f>IxI!BC66</f>
        <v>70.715444825084504</v>
      </c>
      <c r="BC65" s="21">
        <f>IxI!BD66</f>
        <v>16.8236660788595</v>
      </c>
      <c r="BD65" s="21">
        <f>IxI!BE66</f>
        <v>9.0355601929778295</v>
      </c>
      <c r="BE65" s="21">
        <f>IxI!BF66</f>
        <v>51.058896607013502</v>
      </c>
      <c r="BF65" s="21">
        <f>IxI!BG66</f>
        <v>590.72467214682297</v>
      </c>
      <c r="BG65" s="21">
        <f>IxI!BH66</f>
        <v>118.031576650445</v>
      </c>
      <c r="BH65" s="21">
        <f>IxI!BI66</f>
        <v>4.8209045598697902</v>
      </c>
      <c r="BI65" s="21">
        <f>IxI!BJ66</f>
        <v>47.831059030271902</v>
      </c>
      <c r="BJ65" s="21">
        <f>IxI!BK66</f>
        <v>0.87847072570880902</v>
      </c>
      <c r="BK65" s="21">
        <f>IxI!BL66</f>
        <v>1.5589659330011201</v>
      </c>
      <c r="BL65" s="21">
        <f>IxI!BM66</f>
        <v>37.417143063115802</v>
      </c>
      <c r="BM65" s="21">
        <f>IxI!BN66</f>
        <v>17.300199352698399</v>
      </c>
      <c r="BN65" s="21">
        <f>IxI!BO66</f>
        <v>17.741616590603101</v>
      </c>
      <c r="BO65" s="21">
        <f>IxI!BP66</f>
        <v>19.371019652058301</v>
      </c>
      <c r="BP65" s="21">
        <f>IxI!BQ66</f>
        <v>5.10392759859318</v>
      </c>
      <c r="BQ65" s="21">
        <f>IxI!BR66</f>
        <v>0.45851676657721702</v>
      </c>
      <c r="BR65" s="21">
        <f>IxI!BS66</f>
        <v>0.19267286949687201</v>
      </c>
      <c r="BS65" s="21">
        <f>IxI!BT66</f>
        <v>13.006341623391</v>
      </c>
      <c r="BT65" s="21">
        <f>IxI!BU66</f>
        <v>2.7262953833469501</v>
      </c>
      <c r="BU65" s="21">
        <f>IxI!BV66</f>
        <v>0.30629106053514799</v>
      </c>
      <c r="BV65" s="21">
        <f>IxI!BW66</f>
        <v>24.300352597549999</v>
      </c>
      <c r="BW65" s="21">
        <f>IxI!BX66</f>
        <v>32.266800826127998</v>
      </c>
      <c r="BX65" s="21">
        <f>IxI!BY66</f>
        <v>2.22434249096526</v>
      </c>
      <c r="BY65" s="21">
        <f>IxI!BZ66</f>
        <v>2.7877581271802199</v>
      </c>
      <c r="BZ65" s="21">
        <f>IxI!CA66</f>
        <v>1.0295037548910899E-8</v>
      </c>
      <c r="CA65" s="21">
        <f>IxI!CB66</f>
        <v>1.8043093903649201</v>
      </c>
      <c r="CB65" s="21">
        <f>IxI!CC66</f>
        <v>3.7086889542770498</v>
      </c>
      <c r="CC65" s="21">
        <f>IxI!CD66</f>
        <v>5.0188151772638996</v>
      </c>
      <c r="CD65" s="21">
        <f>IxI!CE66</f>
        <v>3.25205185127483</v>
      </c>
      <c r="CE65" s="21">
        <f>IxI!CF66</f>
        <v>22.194077025331602</v>
      </c>
      <c r="CF65" s="21">
        <f>IxI!CG66</f>
        <v>2.1505065034914499</v>
      </c>
      <c r="CG65" s="21">
        <f>IxI!CH66</f>
        <v>0.97115304035942496</v>
      </c>
      <c r="CH65" s="21">
        <f>IxI!CI66</f>
        <v>0.64662543209288703</v>
      </c>
      <c r="CI65" s="21">
        <f>IxI!CJ66</f>
        <v>1.14975211863356</v>
      </c>
      <c r="CJ65" s="21">
        <f>IxI!CK66</f>
        <v>19.137177745937599</v>
      </c>
      <c r="CK65" s="21">
        <f>IxI!CL66</f>
        <v>2.84606923301572</v>
      </c>
      <c r="CL65" s="21">
        <f>IxI!CM66</f>
        <v>13.474544315537001</v>
      </c>
      <c r="CM65" s="21">
        <f>IxI!CN66</f>
        <v>0.217829679993856</v>
      </c>
      <c r="CN65" s="21">
        <f>IxI!CO66</f>
        <v>5.15781308042685</v>
      </c>
      <c r="CO65" s="21">
        <f>IxI!CP66</f>
        <v>1.90713464140459</v>
      </c>
      <c r="CP65" s="21">
        <f>IxI!CQ66</f>
        <v>57.564213105585303</v>
      </c>
      <c r="CQ65" s="21">
        <f>IxI!CR66</f>
        <v>63.346776745623004</v>
      </c>
      <c r="CR65" s="21">
        <f>IxI!CS66</f>
        <v>78.074105066858095</v>
      </c>
      <c r="CS65" s="21">
        <f>IxI!CT66</f>
        <v>6.7207906995498403</v>
      </c>
      <c r="CT65" s="21">
        <f>IxI!CU66</f>
        <v>3.9595640507862901</v>
      </c>
      <c r="CU65" s="21">
        <f>IxI!CV66</f>
        <v>0.29013232101622899</v>
      </c>
      <c r="CV65" s="21">
        <f>IxI!CW66</f>
        <v>0.12304954812937199</v>
      </c>
      <c r="CW65" s="21">
        <f>IxI!CX66</f>
        <v>0.98558422658240397</v>
      </c>
      <c r="CX65" s="21">
        <f>IxI!CY66</f>
        <v>3.7047182746527598</v>
      </c>
      <c r="CY65" s="21">
        <f>IxI!CZ66</f>
        <v>0.67191818639927603</v>
      </c>
      <c r="CZ65" s="21">
        <f>IxI!DA66</f>
        <v>0.54965823823083804</v>
      </c>
      <c r="DA65" s="21">
        <f>IxI!DB66</f>
        <v>2.7417873358662401</v>
      </c>
      <c r="DB65" s="21">
        <f>IxI!DC66</f>
        <v>0</v>
      </c>
      <c r="DC65" s="21">
        <f>SUM(IxI!DE66:DF66)</f>
        <v>576.64509506832405</v>
      </c>
      <c r="DD65" s="21">
        <v>0</v>
      </c>
      <c r="DE65" s="21">
        <f>SUM(IxI!DH66:DI66)</f>
        <v>0</v>
      </c>
      <c r="DF65" s="21">
        <f>IxI!DK66</f>
        <v>4.1446705596810398</v>
      </c>
      <c r="DG65" s="21">
        <f>SUM(IxI!DL66:DM66)</f>
        <v>1.2725503993010416</v>
      </c>
      <c r="DH65" s="21">
        <f>IxI!DG66</f>
        <v>25.137217737651699</v>
      </c>
      <c r="DI65" s="21">
        <f>IxI!DO66</f>
        <v>369.980964056772</v>
      </c>
      <c r="DJ65" s="21">
        <f>IxI!DP66</f>
        <v>175.35677327799399</v>
      </c>
      <c r="DK65" s="21">
        <v>0</v>
      </c>
      <c r="DL65" s="21">
        <v>0</v>
      </c>
      <c r="DM65" s="21">
        <v>0</v>
      </c>
      <c r="DN65" s="132">
        <f t="shared" si="0"/>
        <v>3024.9276724567549</v>
      </c>
      <c r="DO65" s="22"/>
      <c r="DP65" s="126"/>
      <c r="DQ65" s="409">
        <f>Data!R89</f>
        <v>45225.55726106283</v>
      </c>
      <c r="DR65" s="141">
        <f>Data!S89</f>
        <v>2.0281143905270815E-2</v>
      </c>
      <c r="DS65" s="21"/>
      <c r="DT65" s="136">
        <v>453.19695610000002</v>
      </c>
      <c r="DU65" s="141">
        <f t="shared" si="1"/>
        <v>1.1789313176929887E-2</v>
      </c>
      <c r="DV65" s="21"/>
    </row>
    <row r="66" spans="1:126">
      <c r="A66" s="34" t="str">
        <f>IxI!B67</f>
        <v>60</v>
      </c>
      <c r="B66" s="33" t="str">
        <f>IxI!C67</f>
        <v>Water transport</v>
      </c>
      <c r="C66" s="32">
        <f>IxI!D67</f>
        <v>0.28990603039189999</v>
      </c>
      <c r="D66" s="32">
        <f>IxI!E67</f>
        <v>2.7010154567151901E-4</v>
      </c>
      <c r="E66" s="32">
        <f>IxI!F67</f>
        <v>1.4892584566593701E-3</v>
      </c>
      <c r="F66" s="32">
        <f>IxI!G67</f>
        <v>7.8932573054093201E-3</v>
      </c>
      <c r="G66" s="32">
        <f>IxI!H67</f>
        <v>8.1946462134658907E-3</v>
      </c>
      <c r="H66" s="32">
        <f>IxI!I67</f>
        <v>0.33963735925070299</v>
      </c>
      <c r="I66" s="32">
        <f>IxI!J67</f>
        <v>0</v>
      </c>
      <c r="J66" s="32">
        <f>IxI!K67</f>
        <v>0.41971267530387402</v>
      </c>
      <c r="K66" s="32">
        <f>IxI!L67</f>
        <v>54.5370504167077</v>
      </c>
      <c r="L66" s="32">
        <f>IxI!M67</f>
        <v>0.107016446823146</v>
      </c>
      <c r="M66" s="32">
        <f>IxI!N67</f>
        <v>5.8297650444429196E-3</v>
      </c>
      <c r="N66" s="32">
        <f>IxI!O67</f>
        <v>9.4868407858278297E-2</v>
      </c>
      <c r="O66" s="32">
        <f>IxI!P67</f>
        <v>1.10109197180389E-2</v>
      </c>
      <c r="P66" s="32">
        <f>IxI!Q67</f>
        <v>7.8833160107666E-2</v>
      </c>
      <c r="Q66" s="32">
        <f>IxI!R67</f>
        <v>0.10151046226758501</v>
      </c>
      <c r="R66" s="32">
        <f>IxI!S67</f>
        <v>1.4431926389076701E-3</v>
      </c>
      <c r="S66" s="32">
        <f>IxI!T67</f>
        <v>2.1383722033858801</v>
      </c>
      <c r="T66" s="32">
        <f>IxI!U67</f>
        <v>6.8963180504455504E-2</v>
      </c>
      <c r="U66" s="32">
        <f>IxI!V67</f>
        <v>2.8095849416740599E-3</v>
      </c>
      <c r="V66" s="32">
        <f>IxI!W67</f>
        <v>0</v>
      </c>
      <c r="W66" s="32">
        <f>IxI!X67</f>
        <v>0.105813959846477</v>
      </c>
      <c r="X66" s="32">
        <f>IxI!Y67</f>
        <v>0.151272356722782</v>
      </c>
      <c r="Y66" s="32">
        <f>IxI!Z67</f>
        <v>1.01585106640763E-3</v>
      </c>
      <c r="Z66" s="32">
        <f>IxI!AA67</f>
        <v>9.2803572810625807E-3</v>
      </c>
      <c r="AA66" s="32">
        <f>IxI!AB67</f>
        <v>0.22117278284970099</v>
      </c>
      <c r="AB66" s="32">
        <f>IxI!AC67</f>
        <v>1.0076884507325501</v>
      </c>
      <c r="AC66" s="32">
        <f>IxI!AD67</f>
        <v>0.352112590366916</v>
      </c>
      <c r="AD66" s="32">
        <f>IxI!AE67</f>
        <v>8.4436877825093005E-3</v>
      </c>
      <c r="AE66" s="32">
        <f>IxI!AF67</f>
        <v>9.0453770930903309E-3</v>
      </c>
      <c r="AF66" s="32">
        <f>IxI!AG67</f>
        <v>0.13642444804522799</v>
      </c>
      <c r="AG66" s="32">
        <f>IxI!AH67</f>
        <v>0.17994333498255799</v>
      </c>
      <c r="AH66" s="32">
        <f>IxI!AI67</f>
        <v>8.0301118172926594E-2</v>
      </c>
      <c r="AI66" s="32">
        <f>IxI!AJ67</f>
        <v>0.12720267236400001</v>
      </c>
      <c r="AJ66" s="32">
        <f>IxI!AK67</f>
        <v>0.56685526166120404</v>
      </c>
      <c r="AK66" s="32">
        <f>IxI!AL67</f>
        <v>0.16533994918634901</v>
      </c>
      <c r="AL66" s="32">
        <f>IxI!AM67</f>
        <v>6.76173865849935E-2</v>
      </c>
      <c r="AM66" s="32">
        <f>IxI!AN67</f>
        <v>3.7508896460408503E-2</v>
      </c>
      <c r="AN66" s="32">
        <f>IxI!AO67</f>
        <v>1.4530342973592201</v>
      </c>
      <c r="AO66" s="32">
        <f>IxI!AP67</f>
        <v>0.59915156784046897</v>
      </c>
      <c r="AP66" s="32">
        <f>IxI!AQ67</f>
        <v>0.35998814109299099</v>
      </c>
      <c r="AQ66" s="32">
        <f>IxI!AR67</f>
        <v>0.33107064133201602</v>
      </c>
      <c r="AR66" s="32">
        <f>IxI!AS67</f>
        <v>9.0353306040499598E-2</v>
      </c>
      <c r="AS66" s="32">
        <f>IxI!AT67</f>
        <v>0.55418703904237199</v>
      </c>
      <c r="AT66" s="32">
        <f>IxI!AU67</f>
        <v>6.7080314915534803E-2</v>
      </c>
      <c r="AU66" s="32">
        <f>IxI!AV67</f>
        <v>0.38427685961406499</v>
      </c>
      <c r="AV66" s="32">
        <f>IxI!AW67</f>
        <v>1.06500561236722</v>
      </c>
      <c r="AW66" s="32">
        <f>IxI!AX67</f>
        <v>0.15942296919325999</v>
      </c>
      <c r="AX66" s="32">
        <f>IxI!AY67</f>
        <v>7.5515670391433198E-2</v>
      </c>
      <c r="AY66" s="32">
        <f>IxI!AZ67</f>
        <v>0.48935247279083699</v>
      </c>
      <c r="AZ66" s="32">
        <f>IxI!BA67</f>
        <v>0.319047216484736</v>
      </c>
      <c r="BA66" s="32">
        <f>IxI!BB67</f>
        <v>5.9117965351750702E-5</v>
      </c>
      <c r="BB66" s="32">
        <f>IxI!BC67</f>
        <v>0.96554782966025698</v>
      </c>
      <c r="BC66" s="32">
        <f>IxI!BD67</f>
        <v>0.27742849723811303</v>
      </c>
      <c r="BD66" s="32">
        <f>IxI!BE67</f>
        <v>0.65787772400647604</v>
      </c>
      <c r="BE66" s="32">
        <f>IxI!BF67</f>
        <v>1.9161740166587999</v>
      </c>
      <c r="BF66" s="32">
        <f>IxI!BG67</f>
        <v>10.532218853456399</v>
      </c>
      <c r="BG66" s="32">
        <f>IxI!BH67</f>
        <v>0.77772580085159504</v>
      </c>
      <c r="BH66" s="32">
        <f>IxI!BI67</f>
        <v>1.21880292027486</v>
      </c>
      <c r="BI66" s="32">
        <f>IxI!BJ67</f>
        <v>0.73473222380707004</v>
      </c>
      <c r="BJ66" s="32">
        <f>IxI!BK67</f>
        <v>53.632227389516402</v>
      </c>
      <c r="BK66" s="32">
        <f>IxI!BL67</f>
        <v>1.09803453872954</v>
      </c>
      <c r="BL66" s="32">
        <f>IxI!BM67</f>
        <v>14.289166195620201</v>
      </c>
      <c r="BM66" s="32">
        <f>IxI!BN67</f>
        <v>1.3210922021232101</v>
      </c>
      <c r="BN66" s="32">
        <f>IxI!BO67</f>
        <v>0.82962317569972899</v>
      </c>
      <c r="BO66" s="32">
        <f>IxI!BP67</f>
        <v>0.91989802184580205</v>
      </c>
      <c r="BP66" s="32">
        <f>IxI!BQ67</f>
        <v>0.79127618789393595</v>
      </c>
      <c r="BQ66" s="32">
        <f>IxI!BR67</f>
        <v>7.3135325803854803E-2</v>
      </c>
      <c r="BR66" s="32">
        <f>IxI!BS67</f>
        <v>1.39557081545689E-2</v>
      </c>
      <c r="BS66" s="32">
        <f>IxI!BT67</f>
        <v>0.95881633046377102</v>
      </c>
      <c r="BT66" s="32">
        <f>IxI!BU67</f>
        <v>5.3069303545593E-2</v>
      </c>
      <c r="BU66" s="32">
        <f>IxI!BV67</f>
        <v>2.6226786005046402E-3</v>
      </c>
      <c r="BV66" s="32">
        <f>IxI!BW67</f>
        <v>1.05937656971217</v>
      </c>
      <c r="BW66" s="32">
        <f>IxI!BX67</f>
        <v>8.8299402982697703</v>
      </c>
      <c r="BX66" s="32">
        <f>IxI!BY67</f>
        <v>0.56837891650022898</v>
      </c>
      <c r="BY66" s="32">
        <f>IxI!BZ67</f>
        <v>9.34482814521784E-2</v>
      </c>
      <c r="BZ66" s="32">
        <f>IxI!CA67</f>
        <v>0</v>
      </c>
      <c r="CA66" s="32">
        <f>IxI!CB67</f>
        <v>2.25889188233762E-2</v>
      </c>
      <c r="CB66" s="32">
        <f>IxI!CC67</f>
        <v>1.26917660680144E-2</v>
      </c>
      <c r="CC66" s="32">
        <f>IxI!CD67</f>
        <v>9.2147671870047992E-3</v>
      </c>
      <c r="CD66" s="32">
        <f>IxI!CE67</f>
        <v>0.31000757310982002</v>
      </c>
      <c r="CE66" s="32">
        <f>IxI!CF67</f>
        <v>8.4477459625885098E-2</v>
      </c>
      <c r="CF66" s="32">
        <f>IxI!CG67</f>
        <v>7.8936645755716701E-3</v>
      </c>
      <c r="CG66" s="32">
        <f>IxI!CH67</f>
        <v>3.61935277954425E-2</v>
      </c>
      <c r="CH66" s="32">
        <f>IxI!CI67</f>
        <v>6.4203414272927403E-2</v>
      </c>
      <c r="CI66" s="32">
        <f>IxI!CJ67</f>
        <v>1.90112444366714E-3</v>
      </c>
      <c r="CJ66" s="32">
        <f>IxI!CK67</f>
        <v>0.397541238193445</v>
      </c>
      <c r="CK66" s="32">
        <f>IxI!CL67</f>
        <v>0.16155787811178501</v>
      </c>
      <c r="CL66" s="32">
        <f>IxI!CM67</f>
        <v>1.35119705406558</v>
      </c>
      <c r="CM66" s="32">
        <f>IxI!CN67</f>
        <v>1.8893562436529499E-2</v>
      </c>
      <c r="CN66" s="32">
        <f>IxI!CO67</f>
        <v>0.302441038234118</v>
      </c>
      <c r="CO66" s="32">
        <f>IxI!CP67</f>
        <v>0.115607959826839</v>
      </c>
      <c r="CP66" s="32">
        <f>IxI!CQ67</f>
        <v>0.99741573190438604</v>
      </c>
      <c r="CQ66" s="32">
        <f>IxI!CR67</f>
        <v>0.68624565196435405</v>
      </c>
      <c r="CR66" s="32">
        <f>IxI!CS67</f>
        <v>0.85330004848552599</v>
      </c>
      <c r="CS66" s="32">
        <f>IxI!CT67</f>
        <v>7.4345339324940904E-2</v>
      </c>
      <c r="CT66" s="32">
        <f>IxI!CU67</f>
        <v>5.7497465254756297E-2</v>
      </c>
      <c r="CU66" s="32">
        <f>IxI!CV67</f>
        <v>7.6631582690925806E-2</v>
      </c>
      <c r="CV66" s="32">
        <f>IxI!CW67</f>
        <v>5.3473327680311003E-3</v>
      </c>
      <c r="CW66" s="32">
        <f>IxI!CX67</f>
        <v>0.17750908147033001</v>
      </c>
      <c r="CX66" s="32">
        <f>IxI!CY67</f>
        <v>4.9636161328487097E-2</v>
      </c>
      <c r="CY66" s="32">
        <f>IxI!CZ67</f>
        <v>0.16347714134389901</v>
      </c>
      <c r="CZ66" s="32">
        <f>IxI!DA67</f>
        <v>6.3752858169421001E-2</v>
      </c>
      <c r="DA66" s="32">
        <f>IxI!DB67</f>
        <v>7.0012238832116394E-2</v>
      </c>
      <c r="DB66" s="32">
        <f>IxI!DC67</f>
        <v>0</v>
      </c>
      <c r="DC66" s="32">
        <f>SUM(IxI!DE67:DF67)</f>
        <v>155.40004455856999</v>
      </c>
      <c r="DD66" s="32">
        <v>0</v>
      </c>
      <c r="DE66" s="32">
        <f>SUM(IxI!DH67:DI67)</f>
        <v>0</v>
      </c>
      <c r="DF66" s="32">
        <f>IxI!DK67</f>
        <v>24.422263951940199</v>
      </c>
      <c r="DG66" s="32">
        <f>SUM(IxI!DL67:DM67)</f>
        <v>-5.9472957395907966E-3</v>
      </c>
      <c r="DH66" s="32">
        <f>IxI!DG67</f>
        <v>6.0832334197408597</v>
      </c>
      <c r="DI66" s="32">
        <f>IxI!DO67</f>
        <v>40.399212635056998</v>
      </c>
      <c r="DJ66" s="32">
        <f>IxI!DP67</f>
        <v>269.204866620617</v>
      </c>
      <c r="DK66" s="32">
        <v>0</v>
      </c>
      <c r="DL66" s="32">
        <v>0</v>
      </c>
      <c r="DM66" s="32">
        <v>0</v>
      </c>
      <c r="DN66" s="134">
        <f t="shared" si="0"/>
        <v>670.67921923647214</v>
      </c>
      <c r="DO66" s="22"/>
      <c r="DP66" s="126"/>
      <c r="DQ66" s="411">
        <f>Data!R90</f>
        <v>2568.780767252691</v>
      </c>
      <c r="DR66" s="143">
        <f>Data!S90</f>
        <v>1.1519551235380284E-3</v>
      </c>
      <c r="DS66" s="21"/>
      <c r="DT66" s="138">
        <v>59.08515251</v>
      </c>
      <c r="DU66" s="143">
        <f t="shared" si="1"/>
        <v>1.5370212832880388E-3</v>
      </c>
      <c r="DV66" s="21"/>
    </row>
    <row r="67" spans="1:126">
      <c r="A67" s="30" t="str">
        <f>IxI!B68</f>
        <v>61</v>
      </c>
      <c r="B67" s="29" t="str">
        <f>IxI!C68</f>
        <v>Air transport</v>
      </c>
      <c r="C67" s="27">
        <f>IxI!D68</f>
        <v>0.913297309679581</v>
      </c>
      <c r="D67" s="27">
        <f>IxI!E68</f>
        <v>0.42345725791558098</v>
      </c>
      <c r="E67" s="27">
        <f>IxI!F68</f>
        <v>2.2336867956633802E-3</v>
      </c>
      <c r="F67" s="27">
        <f>IxI!G68</f>
        <v>0</v>
      </c>
      <c r="G67" s="27">
        <f>IxI!H68</f>
        <v>0</v>
      </c>
      <c r="H67" s="27">
        <f>IxI!I68</f>
        <v>0.57811368456529799</v>
      </c>
      <c r="I67" s="27">
        <f>IxI!J68</f>
        <v>0</v>
      </c>
      <c r="J67" s="27">
        <f>IxI!K68</f>
        <v>1.3044491967462</v>
      </c>
      <c r="K67" s="27">
        <f>IxI!L68</f>
        <v>29.129579697376599</v>
      </c>
      <c r="L67" s="27">
        <f>IxI!M68</f>
        <v>0.13853432238233701</v>
      </c>
      <c r="M67" s="27">
        <f>IxI!N68</f>
        <v>8.1551639881464105E-2</v>
      </c>
      <c r="N67" s="27">
        <f>IxI!O68</f>
        <v>0.11650478406718701</v>
      </c>
      <c r="O67" s="27">
        <f>IxI!P68</f>
        <v>5.4642508515964999E-2</v>
      </c>
      <c r="P67" s="27">
        <f>IxI!Q68</f>
        <v>0.25029130929264698</v>
      </c>
      <c r="Q67" s="27">
        <f>IxI!R68</f>
        <v>0.55504910227498305</v>
      </c>
      <c r="R67" s="27">
        <f>IxI!S68</f>
        <v>2.3015410592712401E-3</v>
      </c>
      <c r="S67" s="27">
        <f>IxI!T68</f>
        <v>2.4124305440017699</v>
      </c>
      <c r="T67" s="27">
        <f>IxI!U68</f>
        <v>7.7814177166723994E-2</v>
      </c>
      <c r="U67" s="27">
        <f>IxI!V68</f>
        <v>4.9611512751319402E-3</v>
      </c>
      <c r="V67" s="27">
        <f>IxI!W68</f>
        <v>0</v>
      </c>
      <c r="W67" s="27">
        <f>IxI!X68</f>
        <v>0.179373598607968</v>
      </c>
      <c r="X67" s="27">
        <f>IxI!Y68</f>
        <v>0.21528130376486601</v>
      </c>
      <c r="Y67" s="27">
        <f>IxI!Z68</f>
        <v>1.0171796933984699E-3</v>
      </c>
      <c r="Z67" s="27">
        <f>IxI!AA68</f>
        <v>1.45142384212948E-2</v>
      </c>
      <c r="AA67" s="27">
        <f>IxI!AB68</f>
        <v>0.51176386734410995</v>
      </c>
      <c r="AB67" s="27">
        <f>IxI!AC68</f>
        <v>0.21115266813832101</v>
      </c>
      <c r="AC67" s="27">
        <f>IxI!AD68</f>
        <v>0.43563621082936799</v>
      </c>
      <c r="AD67" s="27">
        <f>IxI!AE68</f>
        <v>1.42644323936695E-2</v>
      </c>
      <c r="AE67" s="27">
        <f>IxI!AF68</f>
        <v>1.56116367688577E-2</v>
      </c>
      <c r="AF67" s="27">
        <f>IxI!AG68</f>
        <v>0.27474413282142401</v>
      </c>
      <c r="AG67" s="27">
        <f>IxI!AH68</f>
        <v>0.13859911662626501</v>
      </c>
      <c r="AH67" s="27">
        <f>IxI!AI68</f>
        <v>0.18160273567857199</v>
      </c>
      <c r="AI67" s="27">
        <f>IxI!AJ68</f>
        <v>0.17696011783954799</v>
      </c>
      <c r="AJ67" s="27">
        <f>IxI!AK68</f>
        <v>1.02901995172095</v>
      </c>
      <c r="AK67" s="27">
        <f>IxI!AL68</f>
        <v>0.23458944249219901</v>
      </c>
      <c r="AL67" s="27">
        <f>IxI!AM68</f>
        <v>0.219841811329716</v>
      </c>
      <c r="AM67" s="27">
        <f>IxI!AN68</f>
        <v>8.8961965324464903E-2</v>
      </c>
      <c r="AN67" s="27">
        <f>IxI!AO68</f>
        <v>2.5608529541137899</v>
      </c>
      <c r="AO67" s="27">
        <f>IxI!AP68</f>
        <v>1.3329375463147899</v>
      </c>
      <c r="AP67" s="27">
        <f>IxI!AQ68</f>
        <v>0.52068955669294403</v>
      </c>
      <c r="AQ67" s="27">
        <f>IxI!AR68</f>
        <v>1.25676736137631</v>
      </c>
      <c r="AR67" s="27">
        <f>IxI!AS68</f>
        <v>0.202232392586702</v>
      </c>
      <c r="AS67" s="27">
        <f>IxI!AT68</f>
        <v>4.72078362145316</v>
      </c>
      <c r="AT67" s="27">
        <f>IxI!AU68</f>
        <v>6.0732475407957502E-2</v>
      </c>
      <c r="AU67" s="27">
        <f>IxI!AV68</f>
        <v>0.40479046048248701</v>
      </c>
      <c r="AV67" s="27">
        <f>IxI!AW68</f>
        <v>2.11096213971418</v>
      </c>
      <c r="AW67" s="27">
        <f>IxI!AX68</f>
        <v>0.15010825920614301</v>
      </c>
      <c r="AX67" s="27">
        <f>IxI!AY68</f>
        <v>6.9038934606940203E-2</v>
      </c>
      <c r="AY67" s="27">
        <f>IxI!AZ68</f>
        <v>0.17752551434644501</v>
      </c>
      <c r="AZ67" s="27">
        <f>IxI!BA68</f>
        <v>1.01962243833705</v>
      </c>
      <c r="BA67" s="27">
        <f>IxI!BB68</f>
        <v>6.4455469968066097E-5</v>
      </c>
      <c r="BB67" s="27">
        <f>IxI!BC68</f>
        <v>3.0790538138721</v>
      </c>
      <c r="BC67" s="27">
        <f>IxI!BD68</f>
        <v>0.65054025474922195</v>
      </c>
      <c r="BD67" s="27">
        <f>IxI!BE68</f>
        <v>1.29452014052771</v>
      </c>
      <c r="BE67" s="27">
        <f>IxI!BF68</f>
        <v>5.8760606348015703</v>
      </c>
      <c r="BF67" s="27">
        <f>IxI!BG68</f>
        <v>20.024653240994699</v>
      </c>
      <c r="BG67" s="27">
        <f>IxI!BH68</f>
        <v>6.0654339731076403</v>
      </c>
      <c r="BH67" s="27">
        <f>IxI!BI68</f>
        <v>1.1243877816669099</v>
      </c>
      <c r="BI67" s="27">
        <f>IxI!BJ68</f>
        <v>2.7855422238754799</v>
      </c>
      <c r="BJ67" s="27">
        <f>IxI!BK68</f>
        <v>2.1534213480285498</v>
      </c>
      <c r="BK67" s="27">
        <f>IxI!BL68</f>
        <v>26.711959043859402</v>
      </c>
      <c r="BL67" s="27">
        <f>IxI!BM68</f>
        <v>26.081581185857601</v>
      </c>
      <c r="BM67" s="27">
        <f>IxI!BN68</f>
        <v>14.7216553689259</v>
      </c>
      <c r="BN67" s="27">
        <f>IxI!BO68</f>
        <v>3.8646842217603599</v>
      </c>
      <c r="BO67" s="27">
        <f>IxI!BP68</f>
        <v>4.5181003296593003</v>
      </c>
      <c r="BP67" s="27">
        <f>IxI!BQ68</f>
        <v>0.93866924182961897</v>
      </c>
      <c r="BQ67" s="27">
        <f>IxI!BR68</f>
        <v>0.74226622969963596</v>
      </c>
      <c r="BR67" s="27">
        <f>IxI!BS68</f>
        <v>0.235332615269356</v>
      </c>
      <c r="BS67" s="27">
        <f>IxI!BT68</f>
        <v>3.5844332608327698</v>
      </c>
      <c r="BT67" s="27">
        <f>IxI!BU68</f>
        <v>1.03135683483829</v>
      </c>
      <c r="BU67" s="27">
        <f>IxI!BV68</f>
        <v>0.107426824894035</v>
      </c>
      <c r="BV67" s="27">
        <f>IxI!BW68</f>
        <v>45.082086914876399</v>
      </c>
      <c r="BW67" s="27">
        <f>IxI!BX68</f>
        <v>26.605067616772601</v>
      </c>
      <c r="BX67" s="27">
        <f>IxI!BY68</f>
        <v>1.5229605103508901</v>
      </c>
      <c r="BY67" s="27">
        <f>IxI!BZ68</f>
        <v>1.9614663190302699</v>
      </c>
      <c r="BZ67" s="27">
        <f>IxI!CA68</f>
        <v>0</v>
      </c>
      <c r="CA67" s="27">
        <f>IxI!CB68</f>
        <v>0.27581365671823099</v>
      </c>
      <c r="CB67" s="27">
        <f>IxI!CC68</f>
        <v>1.4496369434502401</v>
      </c>
      <c r="CC67" s="27">
        <f>IxI!CD68</f>
        <v>1.5482978834382499</v>
      </c>
      <c r="CD67" s="27">
        <f>IxI!CE68</f>
        <v>5.4487512869884496</v>
      </c>
      <c r="CE67" s="27">
        <f>IxI!CF68</f>
        <v>3.0031280807569001</v>
      </c>
      <c r="CF67" s="27">
        <f>IxI!CG68</f>
        <v>3.75259114156963</v>
      </c>
      <c r="CG67" s="27">
        <f>IxI!CH68</f>
        <v>0.58367579322137997</v>
      </c>
      <c r="CH67" s="27">
        <f>IxI!CI68</f>
        <v>0.52277354822707001</v>
      </c>
      <c r="CI67" s="27">
        <f>IxI!CJ68</f>
        <v>4.4339588792997996E-3</v>
      </c>
      <c r="CJ67" s="27">
        <f>IxI!CK68</f>
        <v>3.4423613258689301</v>
      </c>
      <c r="CK67" s="27">
        <f>IxI!CL68</f>
        <v>3.3021095532242599</v>
      </c>
      <c r="CL67" s="27">
        <f>IxI!CM68</f>
        <v>7.3879725088835402</v>
      </c>
      <c r="CM67" s="27">
        <f>IxI!CN68</f>
        <v>0.30830456018821301</v>
      </c>
      <c r="CN67" s="27">
        <f>IxI!CO68</f>
        <v>0.67326648522863897</v>
      </c>
      <c r="CO67" s="27">
        <f>IxI!CP68</f>
        <v>1.9751603547411301</v>
      </c>
      <c r="CP67" s="27">
        <f>IxI!CQ68</f>
        <v>12.815568282975001</v>
      </c>
      <c r="CQ67" s="27">
        <f>IxI!CR68</f>
        <v>0.79006829073313101</v>
      </c>
      <c r="CR67" s="27">
        <f>IxI!CS68</f>
        <v>2.2482790088288098</v>
      </c>
      <c r="CS67" s="27">
        <f>IxI!CT68</f>
        <v>0.54251289855961005</v>
      </c>
      <c r="CT67" s="27">
        <f>IxI!CU68</f>
        <v>0.32691607048233101</v>
      </c>
      <c r="CU67" s="27">
        <f>IxI!CV68</f>
        <v>0.55975807203770001</v>
      </c>
      <c r="CV67" s="27">
        <f>IxI!CW68</f>
        <v>0.34718277019666299</v>
      </c>
      <c r="CW67" s="27">
        <f>IxI!CX68</f>
        <v>1.9159839266564</v>
      </c>
      <c r="CX67" s="27">
        <f>IxI!CY68</f>
        <v>1.5350344139063401</v>
      </c>
      <c r="CY67" s="27">
        <f>IxI!CZ68</f>
        <v>1.7766248132939999</v>
      </c>
      <c r="CZ67" s="27">
        <f>IxI!DA68</f>
        <v>0.13933891584025701</v>
      </c>
      <c r="DA67" s="27">
        <f>IxI!DB68</f>
        <v>1.17461623223503</v>
      </c>
      <c r="DB67" s="27">
        <f>IxI!DC68</f>
        <v>0</v>
      </c>
      <c r="DC67" s="27">
        <f>SUM(IxI!DE68:DF68)</f>
        <v>540.62884043578902</v>
      </c>
      <c r="DD67" s="27">
        <v>0</v>
      </c>
      <c r="DE67" s="27">
        <f>SUM(IxI!DH68:DI68)</f>
        <v>0</v>
      </c>
      <c r="DF67" s="27">
        <f>IxI!DK68</f>
        <v>3.8975430511195999</v>
      </c>
      <c r="DG67" s="27">
        <f>SUM(IxI!DL68:DM68)</f>
        <v>-0.63085462755365318</v>
      </c>
      <c r="DH67" s="27">
        <f>IxI!DG68</f>
        <v>3.1778210065099302</v>
      </c>
      <c r="DI67" s="27">
        <f>IxI!DO68</f>
        <v>276.119200986051</v>
      </c>
      <c r="DJ67" s="27">
        <f>IxI!DP68</f>
        <v>46.903875780348002</v>
      </c>
      <c r="DK67" s="27">
        <v>0</v>
      </c>
      <c r="DL67" s="27">
        <v>0</v>
      </c>
      <c r="DM67" s="27">
        <v>0</v>
      </c>
      <c r="DN67" s="133">
        <f t="shared" si="0"/>
        <v>1183.2845017723739</v>
      </c>
      <c r="DO67" s="22"/>
      <c r="DP67" s="126"/>
      <c r="DQ67" s="410">
        <f>Data!R91</f>
        <v>3984.6878056887199</v>
      </c>
      <c r="DR67" s="142">
        <f>Data!S91</f>
        <v>1.7869105810737675E-3</v>
      </c>
      <c r="DS67" s="21"/>
      <c r="DT67" s="137">
        <v>205.62297509999999</v>
      </c>
      <c r="DU67" s="142">
        <f t="shared" si="1"/>
        <v>5.3490069101237636E-3</v>
      </c>
      <c r="DV67" s="21"/>
    </row>
    <row r="68" spans="1:126">
      <c r="A68" s="24" t="str">
        <f>IxI!B69</f>
        <v>62</v>
      </c>
      <c r="B68" s="23" t="str">
        <f>IxI!C69</f>
        <v>Support services for transport</v>
      </c>
      <c r="C68" s="21">
        <f>IxI!D69</f>
        <v>1.56744165211736</v>
      </c>
      <c r="D68" s="21">
        <f>IxI!E69</f>
        <v>7.7536113923566703E-3</v>
      </c>
      <c r="E68" s="21">
        <f>IxI!F69</f>
        <v>0.18654984184283499</v>
      </c>
      <c r="F68" s="21">
        <f>IxI!G69</f>
        <v>2.84261186842821</v>
      </c>
      <c r="G68" s="21">
        <f>IxI!H69</f>
        <v>0</v>
      </c>
      <c r="H68" s="21">
        <f>IxI!I69</f>
        <v>0.68670251952969896</v>
      </c>
      <c r="I68" s="21">
        <f>IxI!J69</f>
        <v>0</v>
      </c>
      <c r="J68" s="21">
        <f>IxI!K69</f>
        <v>0.38024431827687</v>
      </c>
      <c r="K68" s="21">
        <f>IxI!L69</f>
        <v>15.2326819760614</v>
      </c>
      <c r="L68" s="21">
        <f>IxI!M69</f>
        <v>0.95776530962075301</v>
      </c>
      <c r="M68" s="21">
        <f>IxI!N69</f>
        <v>1.11459365247444</v>
      </c>
      <c r="N68" s="21">
        <f>IxI!O69</f>
        <v>0.431434583988554</v>
      </c>
      <c r="O68" s="21">
        <f>IxI!P69</f>
        <v>0.15490109081894099</v>
      </c>
      <c r="P68" s="21">
        <f>IxI!Q69</f>
        <v>2.09122947571842</v>
      </c>
      <c r="Q68" s="21">
        <f>IxI!R69</f>
        <v>0.70097827795525802</v>
      </c>
      <c r="R68" s="21">
        <f>IxI!S69</f>
        <v>0.373724063718886</v>
      </c>
      <c r="S68" s="21">
        <f>IxI!T69</f>
        <v>5.9406980998433898</v>
      </c>
      <c r="T68" s="21">
        <f>IxI!U69</f>
        <v>0.19167731813771299</v>
      </c>
      <c r="U68" s="21">
        <f>IxI!V69</f>
        <v>0.370217637007278</v>
      </c>
      <c r="V68" s="21">
        <f>IxI!W69</f>
        <v>0</v>
      </c>
      <c r="W68" s="21">
        <f>IxI!X69</f>
        <v>0.82592964028333304</v>
      </c>
      <c r="X68" s="21">
        <f>IxI!Y69</f>
        <v>0.90890764270634605</v>
      </c>
      <c r="Y68" s="21">
        <f>IxI!Z69</f>
        <v>0.48052241464154299</v>
      </c>
      <c r="Z68" s="21">
        <f>IxI!AA69</f>
        <v>1.2644143802824099</v>
      </c>
      <c r="AA68" s="21">
        <f>IxI!AB69</f>
        <v>1.69342367986106</v>
      </c>
      <c r="AB68" s="21">
        <f>IxI!AC69</f>
        <v>0.41998151800212602</v>
      </c>
      <c r="AC68" s="21">
        <f>IxI!AD69</f>
        <v>1.0534617903065999</v>
      </c>
      <c r="AD68" s="21">
        <f>IxI!AE69</f>
        <v>0.144895899428021</v>
      </c>
      <c r="AE68" s="21">
        <f>IxI!AF69</f>
        <v>0.11073136801842901</v>
      </c>
      <c r="AF68" s="21">
        <f>IxI!AG69</f>
        <v>0.58455536701410205</v>
      </c>
      <c r="AG68" s="21">
        <f>IxI!AH69</f>
        <v>0.34690411832300899</v>
      </c>
      <c r="AH68" s="21">
        <f>IxI!AI69</f>
        <v>3.6302066297850102</v>
      </c>
      <c r="AI68" s="21">
        <f>IxI!AJ69</f>
        <v>1.0563562548921599</v>
      </c>
      <c r="AJ68" s="21">
        <f>IxI!AK69</f>
        <v>0.75280346464818904</v>
      </c>
      <c r="AK68" s="21">
        <f>IxI!AL69</f>
        <v>0.80311418148601998</v>
      </c>
      <c r="AL68" s="21">
        <f>IxI!AM69</f>
        <v>3.8741575321359897E-2</v>
      </c>
      <c r="AM68" s="21">
        <f>IxI!AN69</f>
        <v>3.08082066396578E-2</v>
      </c>
      <c r="AN68" s="21">
        <f>IxI!AO69</f>
        <v>9.0678022290275209</v>
      </c>
      <c r="AO68" s="21">
        <f>IxI!AP69</f>
        <v>3.8989473752491501</v>
      </c>
      <c r="AP68" s="21">
        <f>IxI!AQ69</f>
        <v>1.2759790331216301</v>
      </c>
      <c r="AQ68" s="21">
        <f>IxI!AR69</f>
        <v>6.7105691894588304</v>
      </c>
      <c r="AR68" s="21">
        <f>IxI!AS69</f>
        <v>0.63694409664151197</v>
      </c>
      <c r="AS68" s="21">
        <f>IxI!AT69</f>
        <v>5.94074202835015</v>
      </c>
      <c r="AT68" s="21">
        <f>IxI!AU69</f>
        <v>0.93835282432209799</v>
      </c>
      <c r="AU68" s="21">
        <f>IxI!AV69</f>
        <v>1.5612563752748501</v>
      </c>
      <c r="AV68" s="21">
        <f>IxI!AW69</f>
        <v>6.7478790830890398</v>
      </c>
      <c r="AW68" s="21">
        <f>IxI!AX69</f>
        <v>21.301793510508499</v>
      </c>
      <c r="AX68" s="21">
        <f>IxI!AY69</f>
        <v>1.83683120737489</v>
      </c>
      <c r="AY68" s="21">
        <f>IxI!AZ69</f>
        <v>3.8848482540098299</v>
      </c>
      <c r="AZ68" s="21">
        <f>IxI!BA69</f>
        <v>2.5092675325599401</v>
      </c>
      <c r="BA68" s="21">
        <f>IxI!BB69</f>
        <v>2.2906040332092599E-2</v>
      </c>
      <c r="BB68" s="21">
        <f>IxI!BC69</f>
        <v>15.2810902461138</v>
      </c>
      <c r="BC68" s="21">
        <f>IxI!BD69</f>
        <v>3.1484271346235002</v>
      </c>
      <c r="BD68" s="21">
        <f>IxI!BE69</f>
        <v>7.9211923741093599</v>
      </c>
      <c r="BE68" s="21">
        <f>IxI!BF69</f>
        <v>39.210583435950703</v>
      </c>
      <c r="BF68" s="21">
        <f>IxI!BG69</f>
        <v>732.76841118193704</v>
      </c>
      <c r="BG68" s="21">
        <f>IxI!BH69</f>
        <v>79.421838472230206</v>
      </c>
      <c r="BH68" s="21">
        <f>IxI!BI69</f>
        <v>269.08785485766299</v>
      </c>
      <c r="BI68" s="21">
        <f>IxI!BJ69</f>
        <v>113.553307195027</v>
      </c>
      <c r="BJ68" s="21">
        <f>IxI!BK69</f>
        <v>105.54215564000501</v>
      </c>
      <c r="BK68" s="21">
        <f>IxI!BL69</f>
        <v>68.515836415304605</v>
      </c>
      <c r="BL68" s="21">
        <f>IxI!BM69</f>
        <v>782.57029497453505</v>
      </c>
      <c r="BM68" s="21">
        <f>IxI!BN69</f>
        <v>6.1150824293623796</v>
      </c>
      <c r="BN68" s="21">
        <f>IxI!BO69</f>
        <v>7.06830773514314</v>
      </c>
      <c r="BO68" s="21">
        <f>IxI!BP69</f>
        <v>22.032491336697301</v>
      </c>
      <c r="BP68" s="21">
        <f>IxI!BQ69</f>
        <v>0.26500323312089602</v>
      </c>
      <c r="BQ68" s="21">
        <f>IxI!BR69</f>
        <v>1.70448353318656</v>
      </c>
      <c r="BR68" s="21">
        <f>IxI!BS69</f>
        <v>0.72078621503628404</v>
      </c>
      <c r="BS68" s="21">
        <f>IxI!BT69</f>
        <v>36.851888225224101</v>
      </c>
      <c r="BT68" s="21">
        <f>IxI!BU69</f>
        <v>8.9466278718246794</v>
      </c>
      <c r="BU68" s="21">
        <f>IxI!BV69</f>
        <v>0.227210376843268</v>
      </c>
      <c r="BV68" s="21">
        <f>IxI!BW69</f>
        <v>58.886268001643501</v>
      </c>
      <c r="BW68" s="21">
        <f>IxI!BX69</f>
        <v>50.218262128322301</v>
      </c>
      <c r="BX68" s="21">
        <f>IxI!BY69</f>
        <v>7.3448169680262501</v>
      </c>
      <c r="BY68" s="21">
        <f>IxI!BZ69</f>
        <v>8.5666176165409809</v>
      </c>
      <c r="BZ68" s="21">
        <f>IxI!CA69</f>
        <v>0</v>
      </c>
      <c r="CA68" s="21">
        <f>IxI!CB69</f>
        <v>10.999585048623</v>
      </c>
      <c r="CB68" s="21">
        <f>IxI!CC69</f>
        <v>2.2308625671598898</v>
      </c>
      <c r="CC68" s="21">
        <f>IxI!CD69</f>
        <v>1.9570869027478499</v>
      </c>
      <c r="CD68" s="21">
        <f>IxI!CE69</f>
        <v>3.2844032037040201</v>
      </c>
      <c r="CE68" s="21">
        <f>IxI!CF69</f>
        <v>31.793745540804299</v>
      </c>
      <c r="CF68" s="21">
        <f>IxI!CG69</f>
        <v>2.19264106057723</v>
      </c>
      <c r="CG68" s="21">
        <f>IxI!CH69</f>
        <v>0.27419408345886698</v>
      </c>
      <c r="CH68" s="21">
        <f>IxI!CI69</f>
        <v>1.02047295892875</v>
      </c>
      <c r="CI68" s="21">
        <f>IxI!CJ69</f>
        <v>0.11367017136266</v>
      </c>
      <c r="CJ68" s="21">
        <f>IxI!CK69</f>
        <v>12.9649877767619</v>
      </c>
      <c r="CK68" s="21">
        <f>IxI!CL69</f>
        <v>5.8052197626503599</v>
      </c>
      <c r="CL68" s="21">
        <f>IxI!CM69</f>
        <v>0.50862566277190102</v>
      </c>
      <c r="CM68" s="21">
        <f>IxI!CN69</f>
        <v>0.47857368993109101</v>
      </c>
      <c r="CN68" s="21">
        <f>IxI!CO69</f>
        <v>5.8482442463465203</v>
      </c>
      <c r="CO68" s="21">
        <f>IxI!CP69</f>
        <v>6.6051316311550101</v>
      </c>
      <c r="CP68" s="21">
        <f>IxI!CQ69</f>
        <v>22.487331776117301</v>
      </c>
      <c r="CQ68" s="21">
        <f>IxI!CR69</f>
        <v>5.2210142196857499</v>
      </c>
      <c r="CR68" s="21">
        <f>IxI!CS69</f>
        <v>3.7609218193937202</v>
      </c>
      <c r="CS68" s="21">
        <f>IxI!CT69</f>
        <v>0.4494372007031</v>
      </c>
      <c r="CT68" s="21">
        <f>IxI!CU69</f>
        <v>0.50774577187154402</v>
      </c>
      <c r="CU68" s="21">
        <f>IxI!CV69</f>
        <v>1.0847323553535699</v>
      </c>
      <c r="CV68" s="21">
        <f>IxI!CW69</f>
        <v>0.934330744112291</v>
      </c>
      <c r="CW68" s="21">
        <f>IxI!CX69</f>
        <v>3.7080903491262101</v>
      </c>
      <c r="CX68" s="21">
        <f>IxI!CY69</f>
        <v>1.82888647996638</v>
      </c>
      <c r="CY68" s="21">
        <f>IxI!CZ69</f>
        <v>2.5314018255759501</v>
      </c>
      <c r="CZ68" s="21">
        <f>IxI!DA69</f>
        <v>0.35223662040213899</v>
      </c>
      <c r="DA68" s="21">
        <f>IxI!DB69</f>
        <v>3.8615299975995301</v>
      </c>
      <c r="DB68" s="21">
        <f>IxI!DC69</f>
        <v>0</v>
      </c>
      <c r="DC68" s="21">
        <f>SUM(IxI!DE69:DF69)</f>
        <v>56.6680427748081</v>
      </c>
      <c r="DD68" s="21">
        <v>0</v>
      </c>
      <c r="DE68" s="21">
        <f>SUM(IxI!DH69:DI69)</f>
        <v>0</v>
      </c>
      <c r="DF68" s="21">
        <f>IxI!DK69</f>
        <v>31.022828200393501</v>
      </c>
      <c r="DG68" s="21">
        <f>SUM(IxI!DL69:DM69)</f>
        <v>-1.98298481436028</v>
      </c>
      <c r="DH68" s="21">
        <f>IxI!DG69</f>
        <v>0.39404426541959597</v>
      </c>
      <c r="DI68" s="21">
        <f>IxI!DO69</f>
        <v>494.57008536556799</v>
      </c>
      <c r="DJ68" s="21">
        <f>IxI!DP69</f>
        <v>363.53479032467902</v>
      </c>
      <c r="DK68" s="21">
        <v>0</v>
      </c>
      <c r="DL68" s="21">
        <v>0</v>
      </c>
      <c r="DM68" s="21">
        <v>0</v>
      </c>
      <c r="DN68" s="132">
        <f t="shared" si="0"/>
        <v>3616.6918293897611</v>
      </c>
      <c r="DO68" s="22"/>
      <c r="DP68" s="126"/>
      <c r="DQ68" s="409">
        <f>Data!R92</f>
        <v>28375.172250853018</v>
      </c>
      <c r="DR68" s="141">
        <f>Data!S92</f>
        <v>1.2724684594475091E-2</v>
      </c>
      <c r="DS68" s="21"/>
      <c r="DT68" s="136">
        <v>773.14757369999995</v>
      </c>
      <c r="DU68" s="141">
        <f t="shared" si="1"/>
        <v>2.0112400923367059E-2</v>
      </c>
      <c r="DV68" s="21"/>
    </row>
    <row r="69" spans="1:126">
      <c r="A69" s="24" t="str">
        <f>IxI!B70</f>
        <v>63</v>
      </c>
      <c r="B69" s="23" t="str">
        <f>IxI!C70</f>
        <v>Post &amp; courier</v>
      </c>
      <c r="C69" s="21">
        <f>IxI!D70</f>
        <v>3.0749436331429298</v>
      </c>
      <c r="D69" s="21">
        <f>IxI!E70</f>
        <v>8.1416318449875399E-3</v>
      </c>
      <c r="E69" s="21">
        <f>IxI!F70</f>
        <v>0.13310638435591399</v>
      </c>
      <c r="F69" s="21">
        <f>IxI!G70</f>
        <v>6.0260074102145298E-3</v>
      </c>
      <c r="G69" s="21">
        <f>IxI!H70</f>
        <v>3.7576626635228801E-5</v>
      </c>
      <c r="H69" s="21">
        <f>IxI!I70</f>
        <v>0.45742778984428401</v>
      </c>
      <c r="I69" s="21">
        <f>IxI!J70</f>
        <v>0</v>
      </c>
      <c r="J69" s="21">
        <f>IxI!K70</f>
        <v>0.17907902711610699</v>
      </c>
      <c r="K69" s="21">
        <f>IxI!L70</f>
        <v>8.8108419521617396</v>
      </c>
      <c r="L69" s="21">
        <f>IxI!M70</f>
        <v>0.52100301430529306</v>
      </c>
      <c r="M69" s="21">
        <f>IxI!N70</f>
        <v>0.98285027196233798</v>
      </c>
      <c r="N69" s="21">
        <f>IxI!O70</f>
        <v>0.13929535347021901</v>
      </c>
      <c r="O69" s="21">
        <f>IxI!P70</f>
        <v>0.22109856338839201</v>
      </c>
      <c r="P69" s="21">
        <f>IxI!Q70</f>
        <v>0.50475585864871297</v>
      </c>
      <c r="Q69" s="21">
        <f>IxI!R70</f>
        <v>3.36438200568004</v>
      </c>
      <c r="R69" s="21">
        <f>IxI!S70</f>
        <v>0.225590791576394</v>
      </c>
      <c r="S69" s="21">
        <f>IxI!T70</f>
        <v>9.2551541831139996</v>
      </c>
      <c r="T69" s="21">
        <f>IxI!U70</f>
        <v>0.30232993356455001</v>
      </c>
      <c r="U69" s="21">
        <f>IxI!V70</f>
        <v>2.1554729032052</v>
      </c>
      <c r="V69" s="21">
        <f>IxI!W70</f>
        <v>0</v>
      </c>
      <c r="W69" s="21">
        <f>IxI!X70</f>
        <v>0.38402894475406801</v>
      </c>
      <c r="X69" s="21">
        <f>IxI!Y70</f>
        <v>0.207277273617471</v>
      </c>
      <c r="Y69" s="21">
        <f>IxI!Z70</f>
        <v>9.3348189817595406E-2</v>
      </c>
      <c r="Z69" s="21">
        <f>IxI!AA70</f>
        <v>1.4978098927158801</v>
      </c>
      <c r="AA69" s="21">
        <f>IxI!AB70</f>
        <v>3.5316377104349699</v>
      </c>
      <c r="AB69" s="21">
        <f>IxI!AC70</f>
        <v>0.16867854607583599</v>
      </c>
      <c r="AC69" s="21">
        <f>IxI!AD70</f>
        <v>0.96207391938908504</v>
      </c>
      <c r="AD69" s="21">
        <f>IxI!AE70</f>
        <v>4.3902614151122503E-2</v>
      </c>
      <c r="AE69" s="21">
        <f>IxI!AF70</f>
        <v>0.550332440872769</v>
      </c>
      <c r="AF69" s="21">
        <f>IxI!AG70</f>
        <v>0.236624305770926</v>
      </c>
      <c r="AG69" s="21">
        <f>IxI!AH70</f>
        <v>0.11247747229626801</v>
      </c>
      <c r="AH69" s="21">
        <f>IxI!AI70</f>
        <v>4.0207674489462404</v>
      </c>
      <c r="AI69" s="21">
        <f>IxI!AJ70</f>
        <v>0.56320200811268095</v>
      </c>
      <c r="AJ69" s="21">
        <f>IxI!AK70</f>
        <v>2.1965597390976899</v>
      </c>
      <c r="AK69" s="21">
        <f>IxI!AL70</f>
        <v>0.372789581038455</v>
      </c>
      <c r="AL69" s="21">
        <f>IxI!AM70</f>
        <v>9.3826484179914099E-2</v>
      </c>
      <c r="AM69" s="21">
        <f>IxI!AN70</f>
        <v>5.9659649333685803E-2</v>
      </c>
      <c r="AN69" s="21">
        <f>IxI!AO70</f>
        <v>3.53485438671883</v>
      </c>
      <c r="AO69" s="21">
        <f>IxI!AP70</f>
        <v>0.39366681606838499</v>
      </c>
      <c r="AP69" s="21">
        <f>IxI!AQ70</f>
        <v>0.12633461625317699</v>
      </c>
      <c r="AQ69" s="21">
        <f>IxI!AR70</f>
        <v>1.40866565667244</v>
      </c>
      <c r="AR69" s="21">
        <f>IxI!AS70</f>
        <v>0.16441624303395699</v>
      </c>
      <c r="AS69" s="21">
        <f>IxI!AT70</f>
        <v>1.5019649276948099</v>
      </c>
      <c r="AT69" s="21">
        <f>IxI!AU70</f>
        <v>0.38090140225980701</v>
      </c>
      <c r="AU69" s="21">
        <f>IxI!AV70</f>
        <v>0.359492343424057</v>
      </c>
      <c r="AV69" s="21">
        <f>IxI!AW70</f>
        <v>0.90403819801831498</v>
      </c>
      <c r="AW69" s="21">
        <f>IxI!AX70</f>
        <v>5.9635434318073202</v>
      </c>
      <c r="AX69" s="21">
        <f>IxI!AY70</f>
        <v>1.6641260268719201E-2</v>
      </c>
      <c r="AY69" s="21">
        <f>IxI!AZ70</f>
        <v>1.4965176501064701</v>
      </c>
      <c r="AZ69" s="21">
        <f>IxI!BA70</f>
        <v>0.72100289654273497</v>
      </c>
      <c r="BA69" s="21">
        <f>IxI!BB70</f>
        <v>8.9601717120695694E-3</v>
      </c>
      <c r="BB69" s="21">
        <f>IxI!BC70</f>
        <v>4.6915791308055299</v>
      </c>
      <c r="BC69" s="21">
        <f>IxI!BD70</f>
        <v>2.1072790615369801</v>
      </c>
      <c r="BD69" s="21">
        <f>IxI!BE70</f>
        <v>2.06271588275454</v>
      </c>
      <c r="BE69" s="21">
        <f>IxI!BF70</f>
        <v>9.0399737951237498</v>
      </c>
      <c r="BF69" s="21">
        <f>IxI!BG70</f>
        <v>58.702854529916998</v>
      </c>
      <c r="BG69" s="21">
        <f>IxI!BH70</f>
        <v>25.338457390025699</v>
      </c>
      <c r="BH69" s="21">
        <f>IxI!BI70</f>
        <v>0.83347726253710097</v>
      </c>
      <c r="BI69" s="21">
        <f>IxI!BJ70</f>
        <v>5.2416388616904896</v>
      </c>
      <c r="BJ69" s="21">
        <f>IxI!BK70</f>
        <v>1.0033292070600699</v>
      </c>
      <c r="BK69" s="21">
        <f>IxI!BL70</f>
        <v>2.5744511718448599</v>
      </c>
      <c r="BL69" s="21">
        <f>IxI!BM70</f>
        <v>5.1539120888856704</v>
      </c>
      <c r="BM69" s="21">
        <f>IxI!BN70</f>
        <v>19.196562448825102</v>
      </c>
      <c r="BN69" s="21">
        <f>IxI!BO70</f>
        <v>9.6144395912219007</v>
      </c>
      <c r="BO69" s="21">
        <f>IxI!BP70</f>
        <v>10.759333755218</v>
      </c>
      <c r="BP69" s="21">
        <f>IxI!BQ70</f>
        <v>0.28495092458782101</v>
      </c>
      <c r="BQ69" s="21">
        <f>IxI!BR70</f>
        <v>0.99006223628425705</v>
      </c>
      <c r="BR69" s="21">
        <f>IxI!BS70</f>
        <v>0.33891261659050298</v>
      </c>
      <c r="BS69" s="21">
        <f>IxI!BT70</f>
        <v>15.6528180540754</v>
      </c>
      <c r="BT69" s="21">
        <f>IxI!BU70</f>
        <v>3.34394675280664</v>
      </c>
      <c r="BU69" s="21">
        <f>IxI!BV70</f>
        <v>0.18321275249441199</v>
      </c>
      <c r="BV69" s="21">
        <f>IxI!BW70</f>
        <v>142.95296169519401</v>
      </c>
      <c r="BW69" s="21">
        <f>IxI!BX70</f>
        <v>128.96091897109</v>
      </c>
      <c r="BX69" s="21">
        <f>IxI!BY70</f>
        <v>43.510301539203802</v>
      </c>
      <c r="BY69" s="21">
        <f>IxI!BZ70</f>
        <v>2.30505707383247</v>
      </c>
      <c r="BZ69" s="21">
        <f>IxI!CA70</f>
        <v>0</v>
      </c>
      <c r="CA69" s="21">
        <f>IxI!CB70</f>
        <v>3.0433343784813598</v>
      </c>
      <c r="CB69" s="21">
        <f>IxI!CC70</f>
        <v>9.3058637046365398</v>
      </c>
      <c r="CC69" s="21">
        <f>IxI!CD70</f>
        <v>6.1630235823059198</v>
      </c>
      <c r="CD69" s="21">
        <f>IxI!CE70</f>
        <v>4.03413312597774</v>
      </c>
      <c r="CE69" s="21">
        <f>IxI!CF70</f>
        <v>18.934713483776498</v>
      </c>
      <c r="CF69" s="21">
        <f>IxI!CG70</f>
        <v>3.00960392093292</v>
      </c>
      <c r="CG69" s="21">
        <f>IxI!CH70</f>
        <v>0.71332346346759401</v>
      </c>
      <c r="CH69" s="21">
        <f>IxI!CI70</f>
        <v>0.57613815030759896</v>
      </c>
      <c r="CI69" s="21">
        <f>IxI!CJ70</f>
        <v>0.37396429211437199</v>
      </c>
      <c r="CJ69" s="21">
        <f>IxI!CK70</f>
        <v>4.2992591313549902</v>
      </c>
      <c r="CK69" s="21">
        <f>IxI!CL70</f>
        <v>2.5077494057315501</v>
      </c>
      <c r="CL69" s="21">
        <f>IxI!CM70</f>
        <v>2.3280597408322699</v>
      </c>
      <c r="CM69" s="21">
        <f>IxI!CN70</f>
        <v>0.182718028197494</v>
      </c>
      <c r="CN69" s="21">
        <f>IxI!CO70</f>
        <v>3.69587409776415</v>
      </c>
      <c r="CO69" s="21">
        <f>IxI!CP70</f>
        <v>1.6960392578319201</v>
      </c>
      <c r="CP69" s="21">
        <f>IxI!CQ70</f>
        <v>112.997311061932</v>
      </c>
      <c r="CQ69" s="21">
        <f>IxI!CR70</f>
        <v>5.7321252746935301</v>
      </c>
      <c r="CR69" s="21">
        <f>IxI!CS70</f>
        <v>18.634716346855502</v>
      </c>
      <c r="CS69" s="21">
        <f>IxI!CT70</f>
        <v>9.3600025134592908</v>
      </c>
      <c r="CT69" s="21">
        <f>IxI!CU70</f>
        <v>0.413945323714282</v>
      </c>
      <c r="CU69" s="21">
        <f>IxI!CV70</f>
        <v>0.82143128965942802</v>
      </c>
      <c r="CV69" s="21">
        <f>IxI!CW70</f>
        <v>0.451111420865416</v>
      </c>
      <c r="CW69" s="21">
        <f>IxI!CX70</f>
        <v>1.87874562321495</v>
      </c>
      <c r="CX69" s="21">
        <f>IxI!CY70</f>
        <v>2.1545893228886901</v>
      </c>
      <c r="CY69" s="21">
        <f>IxI!CZ70</f>
        <v>2.4311126774425298</v>
      </c>
      <c r="CZ69" s="21">
        <f>IxI!DA70</f>
        <v>0.23987252673839701</v>
      </c>
      <c r="DA69" s="21">
        <f>IxI!DB70</f>
        <v>2.2810452951596498</v>
      </c>
      <c r="DB69" s="21">
        <f>IxI!DC70</f>
        <v>0</v>
      </c>
      <c r="DC69" s="21">
        <f>SUM(IxI!DE70:DF70)</f>
        <v>76.613342366353976</v>
      </c>
      <c r="DD69" s="21">
        <v>0</v>
      </c>
      <c r="DE69" s="21">
        <f>SUM(IxI!DH70:DI70)</f>
        <v>3.0705731079658152E-2</v>
      </c>
      <c r="DF69" s="21">
        <f>IxI!DK70</f>
        <v>2.7905113936235999</v>
      </c>
      <c r="DG69" s="21">
        <f>SUM(IxI!DL70:DM70)</f>
        <v>-2.00903202487532E-2</v>
      </c>
      <c r="DH69" s="21">
        <f>IxI!DG70</f>
        <v>8.6367906376188408</v>
      </c>
      <c r="DI69" s="21">
        <f>IxI!DO70</f>
        <v>50.375207527629001</v>
      </c>
      <c r="DJ69" s="21">
        <f>IxI!DP70</f>
        <v>33.097721727786798</v>
      </c>
      <c r="DK69" s="21">
        <v>0</v>
      </c>
      <c r="DL69" s="21">
        <v>0</v>
      </c>
      <c r="DM69" s="21">
        <v>0</v>
      </c>
      <c r="DN69" s="132">
        <f t="shared" si="0"/>
        <v>947.04467540038968</v>
      </c>
      <c r="DO69" s="22"/>
      <c r="DP69" s="126"/>
      <c r="DQ69" s="409">
        <f>Data!R93</f>
        <v>17807.847382584081</v>
      </c>
      <c r="DR69" s="141">
        <f>Data!S93</f>
        <v>7.9858278655249096E-3</v>
      </c>
      <c r="DS69" s="21"/>
      <c r="DT69" s="136">
        <v>53.976762620000002</v>
      </c>
      <c r="DU69" s="141">
        <f t="shared" si="1"/>
        <v>1.4041333469670728E-3</v>
      </c>
      <c r="DV69" s="21"/>
    </row>
    <row r="70" spans="1:126">
      <c r="A70" s="24" t="str">
        <f>IxI!B71</f>
        <v>64</v>
      </c>
      <c r="B70" s="23" t="str">
        <f>IxI!C71</f>
        <v>Accommodation</v>
      </c>
      <c r="C70" s="21">
        <f>IxI!D71</f>
        <v>4.7925922226603301</v>
      </c>
      <c r="D70" s="21">
        <f>IxI!E71</f>
        <v>0.42317146677663903</v>
      </c>
      <c r="E70" s="21">
        <f>IxI!F71</f>
        <v>5.9823590097193999E-2</v>
      </c>
      <c r="F70" s="21">
        <f>IxI!G71</f>
        <v>4.8441932574406703E-2</v>
      </c>
      <c r="G70" s="21">
        <f>IxI!H71</f>
        <v>0.95696005582627897</v>
      </c>
      <c r="H70" s="21">
        <f>IxI!I71</f>
        <v>0</v>
      </c>
      <c r="I70" s="21">
        <f>IxI!J71</f>
        <v>0</v>
      </c>
      <c r="J70" s="21">
        <f>IxI!K71</f>
        <v>0.16111980400355699</v>
      </c>
      <c r="K70" s="21">
        <f>IxI!L71</f>
        <v>11.2595530168186</v>
      </c>
      <c r="L70" s="21">
        <f>IxI!M71</f>
        <v>0.53958157808607199</v>
      </c>
      <c r="M70" s="21">
        <f>IxI!N71</f>
        <v>1.1532691381789499</v>
      </c>
      <c r="N70" s="21">
        <f>IxI!O71</f>
        <v>0.12306079470789399</v>
      </c>
      <c r="O70" s="21">
        <f>IxI!P71</f>
        <v>0</v>
      </c>
      <c r="P70" s="21">
        <f>IxI!Q71</f>
        <v>0</v>
      </c>
      <c r="Q70" s="21">
        <f>IxI!R71</f>
        <v>6.5104073085606501E-5</v>
      </c>
      <c r="R70" s="21">
        <f>IxI!S71</f>
        <v>0.20033232185712599</v>
      </c>
      <c r="S70" s="21">
        <f>IxI!T71</f>
        <v>0.80717347629442504</v>
      </c>
      <c r="T70" s="21">
        <f>IxI!U71</f>
        <v>2.67187633739439E-2</v>
      </c>
      <c r="U70" s="21">
        <f>IxI!V71</f>
        <v>0.202127913621196</v>
      </c>
      <c r="V70" s="21">
        <f>IxI!W71</f>
        <v>0</v>
      </c>
      <c r="W70" s="21">
        <f>IxI!X71</f>
        <v>0.16519383499176399</v>
      </c>
      <c r="X70" s="21">
        <f>IxI!Y71</f>
        <v>0.18174247724288001</v>
      </c>
      <c r="Y70" s="21">
        <f>IxI!Z71</f>
        <v>0</v>
      </c>
      <c r="Z70" s="21">
        <f>IxI!AA71</f>
        <v>0.35955562017439602</v>
      </c>
      <c r="AA70" s="21">
        <f>IxI!AB71</f>
        <v>0.45773701024309099</v>
      </c>
      <c r="AB70" s="21">
        <f>IxI!AC71</f>
        <v>6.7439835598709599E-2</v>
      </c>
      <c r="AC70" s="21">
        <f>IxI!AD71</f>
        <v>0.32960571184876702</v>
      </c>
      <c r="AD70" s="21">
        <f>IxI!AE71</f>
        <v>2.7898207005774001E-2</v>
      </c>
      <c r="AE70" s="21">
        <f>IxI!AF71</f>
        <v>6.2809321789932301E-2</v>
      </c>
      <c r="AF70" s="21">
        <f>IxI!AG71</f>
        <v>0.123254310950421</v>
      </c>
      <c r="AG70" s="21">
        <f>IxI!AH71</f>
        <v>8.1428674279369201E-2</v>
      </c>
      <c r="AH70" s="21">
        <f>IxI!AI71</f>
        <v>0.270425200238331</v>
      </c>
      <c r="AI70" s="21">
        <f>IxI!AJ71</f>
        <v>0.32194377628002202</v>
      </c>
      <c r="AJ70" s="21">
        <f>IxI!AK71</f>
        <v>0.266994771978949</v>
      </c>
      <c r="AK70" s="21">
        <f>IxI!AL71</f>
        <v>0.192623748452731</v>
      </c>
      <c r="AL70" s="21">
        <f>IxI!AM71</f>
        <v>6.2991808908225297E-2</v>
      </c>
      <c r="AM70" s="21">
        <f>IxI!AN71</f>
        <v>2.3623934529699599E-2</v>
      </c>
      <c r="AN70" s="21">
        <f>IxI!AO71</f>
        <v>0.10268193595354</v>
      </c>
      <c r="AO70" s="21">
        <f>IxI!AP71</f>
        <v>0.48073740120953001</v>
      </c>
      <c r="AP70" s="21">
        <f>IxI!AQ71</f>
        <v>0.303937384675175</v>
      </c>
      <c r="AQ70" s="21">
        <f>IxI!AR71</f>
        <v>1.46011318719107</v>
      </c>
      <c r="AR70" s="21">
        <f>IxI!AS71</f>
        <v>0.132718986368564</v>
      </c>
      <c r="AS70" s="21">
        <f>IxI!AT71</f>
        <v>1.19554096886253</v>
      </c>
      <c r="AT70" s="21">
        <f>IxI!AU71</f>
        <v>0.185916571755743</v>
      </c>
      <c r="AU70" s="21">
        <f>IxI!AV71</f>
        <v>0.36629364328454</v>
      </c>
      <c r="AV70" s="21">
        <f>IxI!AW71</f>
        <v>0.80456136537418999</v>
      </c>
      <c r="AW70" s="21">
        <f>IxI!AX71</f>
        <v>7.2785365295973197</v>
      </c>
      <c r="AX70" s="21">
        <f>IxI!AY71</f>
        <v>0.85687165404313403</v>
      </c>
      <c r="AY70" s="21">
        <f>IxI!AZ71</f>
        <v>0.96349647751696899</v>
      </c>
      <c r="AZ70" s="21">
        <f>IxI!BA71</f>
        <v>0.21596861190289901</v>
      </c>
      <c r="BA70" s="21">
        <f>IxI!BB71</f>
        <v>3.7571814427062299E-5</v>
      </c>
      <c r="BB70" s="21">
        <f>IxI!BC71</f>
        <v>5.0563927532262598</v>
      </c>
      <c r="BC70" s="21">
        <f>IxI!BD71</f>
        <v>2.9834718157047799</v>
      </c>
      <c r="BD70" s="21">
        <f>IxI!BE71</f>
        <v>3.9609141649992701</v>
      </c>
      <c r="BE70" s="21">
        <f>IxI!BF71</f>
        <v>1.2474787426595499</v>
      </c>
      <c r="BF70" s="21">
        <f>IxI!BG71</f>
        <v>7.6137695641621903</v>
      </c>
      <c r="BG70" s="21">
        <f>IxI!BH71</f>
        <v>61.375312117656499</v>
      </c>
      <c r="BH70" s="21">
        <f>IxI!BI71</f>
        <v>3.49412238757054E-3</v>
      </c>
      <c r="BI70" s="21">
        <f>IxI!BJ71</f>
        <v>4.4941594697257603</v>
      </c>
      <c r="BJ70" s="21">
        <f>IxI!BK71</f>
        <v>1.15438657446208</v>
      </c>
      <c r="BK70" s="21">
        <f>IxI!BL71</f>
        <v>4.6072673405371898</v>
      </c>
      <c r="BL70" s="21">
        <f>IxI!BM71</f>
        <v>3.1746043854432102</v>
      </c>
      <c r="BM70" s="21">
        <f>IxI!BN71</f>
        <v>2.0258418464418299E-2</v>
      </c>
      <c r="BN70" s="21">
        <f>IxI!BO71</f>
        <v>23.751234496293598</v>
      </c>
      <c r="BO70" s="21">
        <f>IxI!BP71</f>
        <v>4.6728544611155902</v>
      </c>
      <c r="BP70" s="21">
        <f>IxI!BQ71</f>
        <v>0.334794185586616</v>
      </c>
      <c r="BQ70" s="21">
        <f>IxI!BR71</f>
        <v>0.60584826285647198</v>
      </c>
      <c r="BR70" s="21">
        <f>IxI!BS71</f>
        <v>0.28586851163634802</v>
      </c>
      <c r="BS70" s="21">
        <f>IxI!BT71</f>
        <v>3.3547369699237999</v>
      </c>
      <c r="BT70" s="21">
        <f>IxI!BU71</f>
        <v>1.30553146366184</v>
      </c>
      <c r="BU70" s="21">
        <f>IxI!BV71</f>
        <v>0.113483918859905</v>
      </c>
      <c r="BV70" s="21">
        <f>IxI!BW71</f>
        <v>25.0598634907997</v>
      </c>
      <c r="BW70" s="21">
        <f>IxI!BX71</f>
        <v>40.854424744675804</v>
      </c>
      <c r="BX70" s="21">
        <f>IxI!BY71</f>
        <v>6.0625929093835698</v>
      </c>
      <c r="BY70" s="21">
        <f>IxI!BZ71</f>
        <v>2.16286726978382</v>
      </c>
      <c r="BZ70" s="21">
        <f>IxI!CA71</f>
        <v>0</v>
      </c>
      <c r="CA70" s="21">
        <f>IxI!CB71</f>
        <v>6.8979049999078307E-2</v>
      </c>
      <c r="CB70" s="21">
        <f>IxI!CC71</f>
        <v>2.4157266122886099</v>
      </c>
      <c r="CC70" s="21">
        <f>IxI!CD71</f>
        <v>1.4151138607642999</v>
      </c>
      <c r="CD70" s="21">
        <f>IxI!CE71</f>
        <v>5.4425225585938701</v>
      </c>
      <c r="CE70" s="21">
        <f>IxI!CF71</f>
        <v>17.531552763652702</v>
      </c>
      <c r="CF70" s="21">
        <f>IxI!CG71</f>
        <v>0.78996418446862005</v>
      </c>
      <c r="CG70" s="21">
        <f>IxI!CH71</f>
        <v>0.91568732757537796</v>
      </c>
      <c r="CH70" s="21">
        <f>IxI!CI71</f>
        <v>1.01158943869266</v>
      </c>
      <c r="CI70" s="21">
        <f>IxI!CJ71</f>
        <v>0.12922972832920299</v>
      </c>
      <c r="CJ70" s="21">
        <f>IxI!CK71</f>
        <v>0.221845182274237</v>
      </c>
      <c r="CK70" s="21">
        <f>IxI!CL71</f>
        <v>1.9164108670395601</v>
      </c>
      <c r="CL70" s="21">
        <f>IxI!CM71</f>
        <v>1.4483680466673601</v>
      </c>
      <c r="CM70" s="21">
        <f>IxI!CN71</f>
        <v>0.13261604165676399</v>
      </c>
      <c r="CN70" s="21">
        <f>IxI!CO71</f>
        <v>2.2436191330744202</v>
      </c>
      <c r="CO70" s="21">
        <f>IxI!CP71</f>
        <v>1.2993208616562999</v>
      </c>
      <c r="CP70" s="21">
        <f>IxI!CQ71</f>
        <v>54.766803932938203</v>
      </c>
      <c r="CQ70" s="21">
        <f>IxI!CR71</f>
        <v>7.3863502558933201</v>
      </c>
      <c r="CR70" s="21">
        <f>IxI!CS71</f>
        <v>5.46041433206973</v>
      </c>
      <c r="CS70" s="21">
        <f>IxI!CT71</f>
        <v>2.4601130027033702</v>
      </c>
      <c r="CT70" s="21">
        <f>IxI!CU71</f>
        <v>123.996658353949</v>
      </c>
      <c r="CU70" s="21">
        <f>IxI!CV71</f>
        <v>0.14585413030688599</v>
      </c>
      <c r="CV70" s="21">
        <f>IxI!CW71</f>
        <v>0.25150215374405499</v>
      </c>
      <c r="CW70" s="21">
        <f>IxI!CX71</f>
        <v>1.12914856536441</v>
      </c>
      <c r="CX70" s="21">
        <f>IxI!CY71</f>
        <v>2.4378239678663798</v>
      </c>
      <c r="CY70" s="21">
        <f>IxI!CZ71</f>
        <v>1.3293809096367999</v>
      </c>
      <c r="CZ70" s="21">
        <f>IxI!DA71</f>
        <v>6.6918889362491104E-3</v>
      </c>
      <c r="DA70" s="21">
        <f>IxI!DB71</f>
        <v>0.26971496255309801</v>
      </c>
      <c r="DB70" s="21">
        <f>IxI!DC71</f>
        <v>0</v>
      </c>
      <c r="DC70" s="21">
        <f>SUM(IxI!DE71:DF71)</f>
        <v>1139.3505172625762</v>
      </c>
      <c r="DD70" s="21">
        <v>0</v>
      </c>
      <c r="DE70" s="21">
        <f>SUM(IxI!DH71:DI71)</f>
        <v>3.0416980174302201E-2</v>
      </c>
      <c r="DF70" s="21">
        <f>IxI!DK71</f>
        <v>2.50356916517867</v>
      </c>
      <c r="DG70" s="21">
        <f>SUM(IxI!DL71:DM71)</f>
        <v>-2.1100195368720396</v>
      </c>
      <c r="DH70" s="21">
        <f>IxI!DG71</f>
        <v>670.79822106334996</v>
      </c>
      <c r="DI70" s="21">
        <f>IxI!DO71</f>
        <v>0.70431732234299105</v>
      </c>
      <c r="DJ70" s="21">
        <f>IxI!DP71</f>
        <v>0.57947072905677399</v>
      </c>
      <c r="DK70" s="21">
        <v>0</v>
      </c>
      <c r="DL70" s="21">
        <v>0</v>
      </c>
      <c r="DM70" s="21">
        <v>0</v>
      </c>
      <c r="DN70" s="132">
        <f t="shared" si="0"/>
        <v>2290.8317769655205</v>
      </c>
      <c r="DO70" s="22"/>
      <c r="DP70" s="126"/>
      <c r="DQ70" s="409">
        <f>Data!R94</f>
        <v>47244.957648046184</v>
      </c>
      <c r="DR70" s="141">
        <f>Data!S94</f>
        <v>2.1186732522219271E-2</v>
      </c>
      <c r="DS70" s="21"/>
      <c r="DT70" s="136">
        <v>398.98632789999999</v>
      </c>
      <c r="DU70" s="141">
        <f t="shared" si="1"/>
        <v>1.0379096129428611E-2</v>
      </c>
      <c r="DV70" s="21"/>
    </row>
    <row r="71" spans="1:126">
      <c r="A71" s="30" t="str">
        <f>IxI!B72</f>
        <v>65</v>
      </c>
      <c r="B71" s="29" t="str">
        <f>IxI!C72</f>
        <v>Food &amp; beverage services</v>
      </c>
      <c r="C71" s="27">
        <f>IxI!D72</f>
        <v>0.84652335119970601</v>
      </c>
      <c r="D71" s="27">
        <f>IxI!E72</f>
        <v>8.5360941483324196E-2</v>
      </c>
      <c r="E71" s="27">
        <f>IxI!F72</f>
        <v>0</v>
      </c>
      <c r="F71" s="27">
        <f>IxI!G72</f>
        <v>0</v>
      </c>
      <c r="G71" s="27">
        <f>IxI!H72</f>
        <v>0.22755074838716</v>
      </c>
      <c r="H71" s="27">
        <f>IxI!I72</f>
        <v>0.17636203066453199</v>
      </c>
      <c r="I71" s="27">
        <f>IxI!J72</f>
        <v>0</v>
      </c>
      <c r="J71" s="27">
        <f>IxI!K72</f>
        <v>0</v>
      </c>
      <c r="K71" s="27">
        <f>IxI!L72</f>
        <v>15.6382086539985</v>
      </c>
      <c r="L71" s="27">
        <f>IxI!M72</f>
        <v>7.4128037920429497</v>
      </c>
      <c r="M71" s="27">
        <f>IxI!N72</f>
        <v>0</v>
      </c>
      <c r="N71" s="27">
        <f>IxI!O72</f>
        <v>0.181032520442586</v>
      </c>
      <c r="O71" s="27">
        <f>IxI!P72</f>
        <v>7.7917993803499702E-2</v>
      </c>
      <c r="P71" s="27">
        <f>IxI!Q72</f>
        <v>2.00740318032845</v>
      </c>
      <c r="Q71" s="27">
        <f>IxI!R72</f>
        <v>1.0989157955408899</v>
      </c>
      <c r="R71" s="27">
        <f>IxI!S72</f>
        <v>0.239283440443818</v>
      </c>
      <c r="S71" s="27">
        <f>IxI!T72</f>
        <v>0</v>
      </c>
      <c r="T71" s="27">
        <f>IxI!U72</f>
        <v>0</v>
      </c>
      <c r="U71" s="27">
        <f>IxI!V72</f>
        <v>0</v>
      </c>
      <c r="V71" s="27">
        <f>IxI!W72</f>
        <v>0</v>
      </c>
      <c r="W71" s="27">
        <f>IxI!X72</f>
        <v>0</v>
      </c>
      <c r="X71" s="27">
        <f>IxI!Y72</f>
        <v>0.103883582389899</v>
      </c>
      <c r="Y71" s="27">
        <f>IxI!Z72</f>
        <v>1.5889881678916799E-2</v>
      </c>
      <c r="Z71" s="27">
        <f>IxI!AA72</f>
        <v>0</v>
      </c>
      <c r="AA71" s="27">
        <f>IxI!AB72</f>
        <v>0</v>
      </c>
      <c r="AB71" s="27">
        <f>IxI!AC72</f>
        <v>0</v>
      </c>
      <c r="AC71" s="27">
        <f>IxI!AD72</f>
        <v>0</v>
      </c>
      <c r="AD71" s="27">
        <f>IxI!AE72</f>
        <v>0</v>
      </c>
      <c r="AE71" s="27">
        <f>IxI!AF72</f>
        <v>0</v>
      </c>
      <c r="AF71" s="27">
        <f>IxI!AG72</f>
        <v>0</v>
      </c>
      <c r="AG71" s="27">
        <f>IxI!AH72</f>
        <v>6.00505129307088E-3</v>
      </c>
      <c r="AH71" s="27">
        <f>IxI!AI72</f>
        <v>4.5133678978513399E-2</v>
      </c>
      <c r="AI71" s="27">
        <f>IxI!AJ72</f>
        <v>0</v>
      </c>
      <c r="AJ71" s="27">
        <f>IxI!AK72</f>
        <v>0</v>
      </c>
      <c r="AK71" s="27">
        <f>IxI!AL72</f>
        <v>0</v>
      </c>
      <c r="AL71" s="27">
        <f>IxI!AM72</f>
        <v>0</v>
      </c>
      <c r="AM71" s="27">
        <f>IxI!AN72</f>
        <v>0</v>
      </c>
      <c r="AN71" s="27">
        <f>IxI!AO72</f>
        <v>0</v>
      </c>
      <c r="AO71" s="27">
        <f>IxI!AP72</f>
        <v>19.407057899513699</v>
      </c>
      <c r="AP71" s="27">
        <f>IxI!AQ72</f>
        <v>0</v>
      </c>
      <c r="AQ71" s="27">
        <f>IxI!AR72</f>
        <v>0</v>
      </c>
      <c r="AR71" s="27">
        <f>IxI!AS72</f>
        <v>0</v>
      </c>
      <c r="AS71" s="27">
        <f>IxI!AT72</f>
        <v>0</v>
      </c>
      <c r="AT71" s="27">
        <f>IxI!AU72</f>
        <v>1.7447162428802301E-2</v>
      </c>
      <c r="AU71" s="27">
        <f>IxI!AV72</f>
        <v>0.25245730821197798</v>
      </c>
      <c r="AV71" s="27">
        <f>IxI!AW72</f>
        <v>0</v>
      </c>
      <c r="AW71" s="27">
        <f>IxI!AX72</f>
        <v>3.1486880216036699</v>
      </c>
      <c r="AX71" s="27">
        <f>IxI!AY72</f>
        <v>0.62051133459556196</v>
      </c>
      <c r="AY71" s="27">
        <f>IxI!AZ72</f>
        <v>0.38561610794382001</v>
      </c>
      <c r="AZ71" s="27">
        <f>IxI!BA72</f>
        <v>0.34329513358907099</v>
      </c>
      <c r="BA71" s="27">
        <f>IxI!BB72</f>
        <v>0</v>
      </c>
      <c r="BB71" s="27">
        <f>IxI!BC72</f>
        <v>0.94468159608918401</v>
      </c>
      <c r="BC71" s="27">
        <f>IxI!BD72</f>
        <v>0</v>
      </c>
      <c r="BD71" s="27">
        <f>IxI!BE72</f>
        <v>0</v>
      </c>
      <c r="BE71" s="27">
        <f>IxI!BF72</f>
        <v>0</v>
      </c>
      <c r="BF71" s="27">
        <f>IxI!BG72</f>
        <v>0.74216711541490199</v>
      </c>
      <c r="BG71" s="27">
        <f>IxI!BH72</f>
        <v>86.380834502399594</v>
      </c>
      <c r="BH71" s="27">
        <f>IxI!BI72</f>
        <v>0.68707839774744806</v>
      </c>
      <c r="BI71" s="27">
        <f>IxI!BJ72</f>
        <v>0</v>
      </c>
      <c r="BJ71" s="27">
        <f>IxI!BK72</f>
        <v>0</v>
      </c>
      <c r="BK71" s="27">
        <f>IxI!BL72</f>
        <v>5.8739360184421097</v>
      </c>
      <c r="BL71" s="27">
        <f>IxI!BM72</f>
        <v>0</v>
      </c>
      <c r="BM71" s="27">
        <f>IxI!BN72</f>
        <v>1.8984233253424301</v>
      </c>
      <c r="BN71" s="27">
        <f>IxI!BO72</f>
        <v>3.5810015535548998</v>
      </c>
      <c r="BO71" s="27">
        <f>IxI!BP72</f>
        <v>8.6667597949680193</v>
      </c>
      <c r="BP71" s="27">
        <f>IxI!BQ72</f>
        <v>4.8060032980740498E-2</v>
      </c>
      <c r="BQ71" s="27">
        <f>IxI!BR72</f>
        <v>0.52113542714351302</v>
      </c>
      <c r="BR71" s="27">
        <f>IxI!BS72</f>
        <v>1.03716368060818E-2</v>
      </c>
      <c r="BS71" s="27">
        <f>IxI!BT72</f>
        <v>3.1092248361016002</v>
      </c>
      <c r="BT71" s="27">
        <f>IxI!BU72</f>
        <v>0.223101248790843</v>
      </c>
      <c r="BU71" s="27">
        <f>IxI!BV72</f>
        <v>0.121645818054431</v>
      </c>
      <c r="BV71" s="27">
        <f>IxI!BW72</f>
        <v>11.768523798356499</v>
      </c>
      <c r="BW71" s="27">
        <f>IxI!BX72</f>
        <v>17.935006704913999</v>
      </c>
      <c r="BX71" s="27">
        <f>IxI!BY72</f>
        <v>0.84309459979235402</v>
      </c>
      <c r="BY71" s="27">
        <f>IxI!BZ72</f>
        <v>2.5919478708995598</v>
      </c>
      <c r="BZ71" s="27">
        <f>IxI!CA72</f>
        <v>1.5682875134515301E-2</v>
      </c>
      <c r="CA71" s="27">
        <f>IxI!CB72</f>
        <v>0</v>
      </c>
      <c r="CB71" s="27">
        <f>IxI!CC72</f>
        <v>0.81258010451868301</v>
      </c>
      <c r="CC71" s="27">
        <f>IxI!CD72</f>
        <v>1.2817285298230201</v>
      </c>
      <c r="CD71" s="27">
        <f>IxI!CE72</f>
        <v>0.78701798651505295</v>
      </c>
      <c r="CE71" s="27">
        <f>IxI!CF72</f>
        <v>0.43150855355975498</v>
      </c>
      <c r="CF71" s="27">
        <f>IxI!CG72</f>
        <v>0.42142268561467999</v>
      </c>
      <c r="CG71" s="27">
        <f>IxI!CH72</f>
        <v>0.30150003239718998</v>
      </c>
      <c r="CH71" s="27">
        <f>IxI!CI72</f>
        <v>0.28719144578293998</v>
      </c>
      <c r="CI71" s="27">
        <f>IxI!CJ72</f>
        <v>0.55589237167884198</v>
      </c>
      <c r="CJ71" s="27">
        <f>IxI!CK72</f>
        <v>0</v>
      </c>
      <c r="CK71" s="27">
        <f>IxI!CL72</f>
        <v>2.1809542061158198</v>
      </c>
      <c r="CL71" s="27">
        <f>IxI!CM72</f>
        <v>3.4147497081598299</v>
      </c>
      <c r="CM71" s="27">
        <f>IxI!CN72</f>
        <v>8.8805445884101997E-3</v>
      </c>
      <c r="CN71" s="27">
        <f>IxI!CO72</f>
        <v>1.01848298991921</v>
      </c>
      <c r="CO71" s="27">
        <f>IxI!CP72</f>
        <v>1.2493116379235001</v>
      </c>
      <c r="CP71" s="27">
        <f>IxI!CQ72</f>
        <v>41.4160419962109</v>
      </c>
      <c r="CQ71" s="27">
        <f>IxI!CR72</f>
        <v>22.001309215531599</v>
      </c>
      <c r="CR71" s="27">
        <f>IxI!CS72</f>
        <v>33.387795661907603</v>
      </c>
      <c r="CS71" s="27">
        <f>IxI!CT72</f>
        <v>4.3110541175758703</v>
      </c>
      <c r="CT71" s="27">
        <f>IxI!CU72</f>
        <v>59.934010879287101</v>
      </c>
      <c r="CU71" s="27">
        <f>IxI!CV72</f>
        <v>1.2451286581846399</v>
      </c>
      <c r="CV71" s="27">
        <f>IxI!CW72</f>
        <v>0.46314826958307398</v>
      </c>
      <c r="CW71" s="27">
        <f>IxI!CX72</f>
        <v>0</v>
      </c>
      <c r="CX71" s="27">
        <f>IxI!CY72</f>
        <v>4.4018517527753903E-2</v>
      </c>
      <c r="CY71" s="27">
        <f>IxI!CZ72</f>
        <v>3.5674602224012002</v>
      </c>
      <c r="CZ71" s="27">
        <f>IxI!DA72</f>
        <v>0.17838412104320001</v>
      </c>
      <c r="DA71" s="27">
        <f>IxI!DB72</f>
        <v>0.72276183143010198</v>
      </c>
      <c r="DB71" s="27">
        <f>IxI!DC72</f>
        <v>0</v>
      </c>
      <c r="DC71" s="27">
        <f>SUM(IxI!DE72:DF72)</f>
        <v>3197.9475070744502</v>
      </c>
      <c r="DD71" s="27">
        <v>0</v>
      </c>
      <c r="DE71" s="27">
        <f>SUM(IxI!DH72:DI72)</f>
        <v>0</v>
      </c>
      <c r="DF71" s="27">
        <f>IxI!DK72</f>
        <v>0</v>
      </c>
      <c r="DG71" s="27">
        <f>SUM(IxI!DL72:DM72)</f>
        <v>-1.2133498367728159</v>
      </c>
      <c r="DH71" s="27">
        <f>IxI!DG72</f>
        <v>376.05844330281502</v>
      </c>
      <c r="DI71" s="27">
        <f>IxI!DO72</f>
        <v>0</v>
      </c>
      <c r="DJ71" s="27">
        <f>IxI!DP72</f>
        <v>0</v>
      </c>
      <c r="DK71" s="27">
        <v>0</v>
      </c>
      <c r="DL71" s="27">
        <v>0</v>
      </c>
      <c r="DM71" s="27">
        <v>0</v>
      </c>
      <c r="DN71" s="133">
        <f t="shared" ref="DN71:DN123" si="2">SUM(C71:DM71)</f>
        <v>3951.1149595912675</v>
      </c>
      <c r="DO71" s="22"/>
      <c r="DP71" s="126"/>
      <c r="DQ71" s="410">
        <f>Data!R95</f>
        <v>91343.08335650868</v>
      </c>
      <c r="DR71" s="142">
        <f>Data!S95</f>
        <v>4.0962286160693827E-2</v>
      </c>
      <c r="DS71" s="21"/>
      <c r="DT71" s="137">
        <v>497.22894120000001</v>
      </c>
      <c r="DU71" s="142">
        <f t="shared" ref="DU71:DU110" si="3">DT71/$DT$111</f>
        <v>1.2934746426554952E-2</v>
      </c>
      <c r="DV71" s="21"/>
    </row>
    <row r="72" spans="1:126">
      <c r="A72" s="24" t="str">
        <f>IxI!B73</f>
        <v>66</v>
      </c>
      <c r="B72" s="23" t="str">
        <f>IxI!C73</f>
        <v>Publishing services</v>
      </c>
      <c r="C72" s="21">
        <f>IxI!D73</f>
        <v>0.32557963551614499</v>
      </c>
      <c r="D72" s="21">
        <f>IxI!E73</f>
        <v>7.1717507605151401E-2</v>
      </c>
      <c r="E72" s="21">
        <f>IxI!F73</f>
        <v>0.15549752211331999</v>
      </c>
      <c r="F72" s="21">
        <f>IxI!G73</f>
        <v>1.3174662624888601E-3</v>
      </c>
      <c r="G72" s="21">
        <f>IxI!H73</f>
        <v>2.6324943508147102E-3</v>
      </c>
      <c r="H72" s="21">
        <f>IxI!I73</f>
        <v>0.115482111223725</v>
      </c>
      <c r="I72" s="21">
        <f>IxI!J73</f>
        <v>0</v>
      </c>
      <c r="J72" s="21">
        <f>IxI!K73</f>
        <v>6.0287581189807198E-2</v>
      </c>
      <c r="K72" s="21">
        <f>IxI!L73</f>
        <v>1.1789287437868601</v>
      </c>
      <c r="L72" s="21">
        <f>IxI!M73</f>
        <v>0.283459418028773</v>
      </c>
      <c r="M72" s="21">
        <f>IxI!N73</f>
        <v>0.93114212485738801</v>
      </c>
      <c r="N72" s="21">
        <f>IxI!O73</f>
        <v>0.162380624188488</v>
      </c>
      <c r="O72" s="21">
        <f>IxI!P73</f>
        <v>0.141832851789438</v>
      </c>
      <c r="P72" s="21">
        <f>IxI!Q73</f>
        <v>0.97565799220029803</v>
      </c>
      <c r="Q72" s="21">
        <f>IxI!R73</f>
        <v>0.73670944841912001</v>
      </c>
      <c r="R72" s="21">
        <f>IxI!S73</f>
        <v>0.108660888727814</v>
      </c>
      <c r="S72" s="21">
        <f>IxI!T73</f>
        <v>2.99594425670593</v>
      </c>
      <c r="T72" s="21">
        <f>IxI!U73</f>
        <v>0.102412992475341</v>
      </c>
      <c r="U72" s="21">
        <f>IxI!V73</f>
        <v>0.48866903562997899</v>
      </c>
      <c r="V72" s="21">
        <f>IxI!W73</f>
        <v>0</v>
      </c>
      <c r="W72" s="21">
        <f>IxI!X73</f>
        <v>0.46958979326849698</v>
      </c>
      <c r="X72" s="21">
        <f>IxI!Y73</f>
        <v>0.413722606248347</v>
      </c>
      <c r="Y72" s="21">
        <f>IxI!Z73</f>
        <v>0.10668396340076799</v>
      </c>
      <c r="Z72" s="21">
        <f>IxI!AA73</f>
        <v>0.408907773416751</v>
      </c>
      <c r="AA72" s="21">
        <f>IxI!AB73</f>
        <v>1.4915984511849001</v>
      </c>
      <c r="AB72" s="21">
        <f>IxI!AC73</f>
        <v>2.6184920405363199</v>
      </c>
      <c r="AC72" s="21">
        <f>IxI!AD73</f>
        <v>0.44658089976048798</v>
      </c>
      <c r="AD72" s="21">
        <f>IxI!AE73</f>
        <v>5.85575950373955E-2</v>
      </c>
      <c r="AE72" s="21">
        <f>IxI!AF73</f>
        <v>0.130026235699261</v>
      </c>
      <c r="AF72" s="21">
        <f>IxI!AG73</f>
        <v>0.14021898217728301</v>
      </c>
      <c r="AG72" s="21">
        <f>IxI!AH73</f>
        <v>6.2736376638568195E-2</v>
      </c>
      <c r="AH72" s="21">
        <f>IxI!AI73</f>
        <v>1.2520621976922099</v>
      </c>
      <c r="AI72" s="21">
        <f>IxI!AJ73</f>
        <v>0.57712929243668598</v>
      </c>
      <c r="AJ72" s="21">
        <f>IxI!AK73</f>
        <v>0.13657483922993599</v>
      </c>
      <c r="AK72" s="21">
        <f>IxI!AL73</f>
        <v>0.35781485415957398</v>
      </c>
      <c r="AL72" s="21">
        <f>IxI!AM73</f>
        <v>1.37034200821281E-2</v>
      </c>
      <c r="AM72" s="21">
        <f>IxI!AN73</f>
        <v>8.6887309931280802E-3</v>
      </c>
      <c r="AN72" s="21">
        <f>IxI!AO73</f>
        <v>1.7229568168325999</v>
      </c>
      <c r="AO72" s="21">
        <f>IxI!AP73</f>
        <v>1.4413801579553001</v>
      </c>
      <c r="AP72" s="21">
        <f>IxI!AQ73</f>
        <v>0.32614292632514702</v>
      </c>
      <c r="AQ72" s="21">
        <f>IxI!AR73</f>
        <v>1.66656108692062</v>
      </c>
      <c r="AR72" s="21">
        <f>IxI!AS73</f>
        <v>0.11300274244481601</v>
      </c>
      <c r="AS72" s="21">
        <f>IxI!AT73</f>
        <v>1.2373454677847799</v>
      </c>
      <c r="AT72" s="21">
        <f>IxI!AU73</f>
        <v>0.29257544257229701</v>
      </c>
      <c r="AU72" s="21">
        <f>IxI!AV73</f>
        <v>0.48220095103805599</v>
      </c>
      <c r="AV72" s="21">
        <f>IxI!AW73</f>
        <v>1.24899528883003</v>
      </c>
      <c r="AW72" s="21">
        <f>IxI!AX73</f>
        <v>4.1817260465464701</v>
      </c>
      <c r="AX72" s="21">
        <f>IxI!AY73</f>
        <v>0.421353882180242</v>
      </c>
      <c r="AY72" s="21">
        <f>IxI!AZ73</f>
        <v>0.70426853548407897</v>
      </c>
      <c r="AZ72" s="21">
        <f>IxI!BA73</f>
        <v>0.46967446167503102</v>
      </c>
      <c r="BA72" s="21">
        <f>IxI!BB73</f>
        <v>8.15319186719697E-4</v>
      </c>
      <c r="BB72" s="21">
        <f>IxI!BC73</f>
        <v>1.9179471914687201</v>
      </c>
      <c r="BC72" s="21">
        <f>IxI!BD73</f>
        <v>0.72322789917841701</v>
      </c>
      <c r="BD72" s="21">
        <f>IxI!BE73</f>
        <v>0.92417487833863399</v>
      </c>
      <c r="BE72" s="21">
        <f>IxI!BF73</f>
        <v>2.4438393691581601</v>
      </c>
      <c r="BF72" s="21">
        <f>IxI!BG73</f>
        <v>4.67922219178286</v>
      </c>
      <c r="BG72" s="21">
        <f>IxI!BH73</f>
        <v>7.28405165422362</v>
      </c>
      <c r="BH72" s="21">
        <f>IxI!BI73</f>
        <v>0.49764871149214501</v>
      </c>
      <c r="BI72" s="21">
        <f>IxI!BJ73</f>
        <v>1.9377145484856499</v>
      </c>
      <c r="BJ72" s="21">
        <f>IxI!BK73</f>
        <v>0.36982334958753399</v>
      </c>
      <c r="BK72" s="21">
        <f>IxI!BL73</f>
        <v>1.2635119549998699</v>
      </c>
      <c r="BL72" s="21">
        <f>IxI!BM73</f>
        <v>3.1911926043074201</v>
      </c>
      <c r="BM72" s="21">
        <f>IxI!BN73</f>
        <v>0.78874710926045699</v>
      </c>
      <c r="BN72" s="21">
        <f>IxI!BO73</f>
        <v>1.92490969103653</v>
      </c>
      <c r="BO72" s="21">
        <f>IxI!BP73</f>
        <v>2.2200443773979202</v>
      </c>
      <c r="BP72" s="21">
        <f>IxI!BQ73</f>
        <v>7.6373017518089403</v>
      </c>
      <c r="BQ72" s="21">
        <f>IxI!BR73</f>
        <v>0.405376835463503</v>
      </c>
      <c r="BR72" s="21">
        <f>IxI!BS73</f>
        <v>0.102733001600768</v>
      </c>
      <c r="BS72" s="21">
        <f>IxI!BT73</f>
        <v>2.2989986888827998</v>
      </c>
      <c r="BT72" s="21">
        <f>IxI!BU73</f>
        <v>2.2681279467600102</v>
      </c>
      <c r="BU72" s="21">
        <f>IxI!BV73</f>
        <v>0.147186962138914</v>
      </c>
      <c r="BV72" s="21">
        <f>IxI!BW73</f>
        <v>8.1969381934950398</v>
      </c>
      <c r="BW72" s="21">
        <f>IxI!BX73</f>
        <v>8.2098399993022593</v>
      </c>
      <c r="BX72" s="21">
        <f>IxI!BY73</f>
        <v>1.28156002007548</v>
      </c>
      <c r="BY72" s="21">
        <f>IxI!BZ73</f>
        <v>1.87352976192717</v>
      </c>
      <c r="BZ72" s="21">
        <f>IxI!CA73</f>
        <v>0</v>
      </c>
      <c r="CA72" s="21">
        <f>IxI!CB73</f>
        <v>0.82235259193781696</v>
      </c>
      <c r="CB72" s="21">
        <f>IxI!CC73</f>
        <v>1.20705084272165</v>
      </c>
      <c r="CC72" s="21">
        <f>IxI!CD73</f>
        <v>0.3695972166616</v>
      </c>
      <c r="CD72" s="21">
        <f>IxI!CE73</f>
        <v>2.92070783129817</v>
      </c>
      <c r="CE72" s="21">
        <f>IxI!CF73</f>
        <v>7.2378638059733298</v>
      </c>
      <c r="CF72" s="21">
        <f>IxI!CG73</f>
        <v>0.31643537235656199</v>
      </c>
      <c r="CG72" s="21">
        <f>IxI!CH73</f>
        <v>0.26955063974590898</v>
      </c>
      <c r="CH72" s="21">
        <f>IxI!CI73</f>
        <v>0.351455045121226</v>
      </c>
      <c r="CI72" s="21">
        <f>IxI!CJ73</f>
        <v>7.0054215474847803E-2</v>
      </c>
      <c r="CJ72" s="21">
        <f>IxI!CK73</f>
        <v>1.76064383101429</v>
      </c>
      <c r="CK72" s="21">
        <f>IxI!CL73</f>
        <v>1.0126639769285</v>
      </c>
      <c r="CL72" s="21">
        <f>IxI!CM73</f>
        <v>0.77132074898898895</v>
      </c>
      <c r="CM72" s="21">
        <f>IxI!CN73</f>
        <v>7.8408807254722004E-2</v>
      </c>
      <c r="CN72" s="21">
        <f>IxI!CO73</f>
        <v>0.35052613638104102</v>
      </c>
      <c r="CO72" s="21">
        <f>IxI!CP73</f>
        <v>1.0646397586128999</v>
      </c>
      <c r="CP72" s="21">
        <f>IxI!CQ73</f>
        <v>12.547775437810101</v>
      </c>
      <c r="CQ72" s="21">
        <f>IxI!CR73</f>
        <v>11.924987834439801</v>
      </c>
      <c r="CR72" s="21">
        <f>IxI!CS73</f>
        <v>0.88456873341620001</v>
      </c>
      <c r="CS72" s="21">
        <f>IxI!CT73</f>
        <v>1.6513027295129501</v>
      </c>
      <c r="CT72" s="21">
        <f>IxI!CU73</f>
        <v>7.4822379679493706E-2</v>
      </c>
      <c r="CU72" s="21">
        <f>IxI!CV73</f>
        <v>0.529397148397863</v>
      </c>
      <c r="CV72" s="21">
        <f>IxI!CW73</f>
        <v>0.92203323555784999</v>
      </c>
      <c r="CW72" s="21">
        <f>IxI!CX73</f>
        <v>0.43804920490822502</v>
      </c>
      <c r="CX72" s="21">
        <f>IxI!CY73</f>
        <v>3.0009520641425098</v>
      </c>
      <c r="CY72" s="21">
        <f>IxI!CZ73</f>
        <v>1.03366648658456</v>
      </c>
      <c r="CZ72" s="21">
        <f>IxI!DA73</f>
        <v>0.191885556842954</v>
      </c>
      <c r="DA72" s="21">
        <f>IxI!DB73</f>
        <v>0.48614741801375899</v>
      </c>
      <c r="DB72" s="21">
        <f>IxI!DC73</f>
        <v>0</v>
      </c>
      <c r="DC72" s="21">
        <f>SUM(IxI!DE73:DF73)</f>
        <v>222.39455309405977</v>
      </c>
      <c r="DD72" s="21">
        <v>0</v>
      </c>
      <c r="DE72" s="21">
        <f>SUM(IxI!DH73:DI73)</f>
        <v>0</v>
      </c>
      <c r="DF72" s="21">
        <f>IxI!DK73</f>
        <v>6.5196739115718998</v>
      </c>
      <c r="DG72" s="21">
        <f>SUM(IxI!DL73:DM73)</f>
        <v>-2.5083384889211402</v>
      </c>
      <c r="DH72" s="21">
        <f>IxI!DG73</f>
        <v>2.09922118469432E-2</v>
      </c>
      <c r="DI72" s="21">
        <f>IxI!DO73</f>
        <v>93.722922351764097</v>
      </c>
      <c r="DJ72" s="21">
        <f>IxI!DP73</f>
        <v>53.982461889811702</v>
      </c>
      <c r="DK72" s="21">
        <v>0</v>
      </c>
      <c r="DL72" s="21">
        <v>0</v>
      </c>
      <c r="DM72" s="21">
        <v>0</v>
      </c>
      <c r="DN72" s="132">
        <f t="shared" si="2"/>
        <v>520.84917258489327</v>
      </c>
      <c r="DO72" s="22"/>
      <c r="DP72" s="126"/>
      <c r="DQ72" s="409">
        <f>Data!R96</f>
        <v>8543.4176357946253</v>
      </c>
      <c r="DR72" s="141">
        <f>Data!S96</f>
        <v>3.8312470427767907E-3</v>
      </c>
      <c r="DS72" s="21"/>
      <c r="DT72" s="136">
        <v>52.256394120000003</v>
      </c>
      <c r="DU72" s="141">
        <f t="shared" si="3"/>
        <v>1.3593802594777788E-3</v>
      </c>
      <c r="DV72" s="21"/>
    </row>
    <row r="73" spans="1:126">
      <c r="A73" s="24" t="str">
        <f>IxI!B74</f>
        <v>67</v>
      </c>
      <c r="B73" s="23" t="str">
        <f>IxI!C74</f>
        <v>Film video &amp; TV etc</v>
      </c>
      <c r="C73" s="21">
        <f>IxI!D74</f>
        <v>7.8306739931036599E-3</v>
      </c>
      <c r="D73" s="21">
        <f>IxI!E74</f>
        <v>1.0233639098156E-3</v>
      </c>
      <c r="E73" s="21">
        <f>IxI!F74</f>
        <v>3.1471859409050901E-4</v>
      </c>
      <c r="F73" s="21">
        <f>IxI!G74</f>
        <v>1.1869427016949E-4</v>
      </c>
      <c r="G73" s="21">
        <f>IxI!H74</f>
        <v>6.4752256738038997E-5</v>
      </c>
      <c r="H73" s="21">
        <f>IxI!I74</f>
        <v>6.8135979620117799E-4</v>
      </c>
      <c r="I73" s="21">
        <f>IxI!J74</f>
        <v>0</v>
      </c>
      <c r="J73" s="21">
        <f>IxI!K74</f>
        <v>7.0301311807882704E-4</v>
      </c>
      <c r="K73" s="21">
        <f>IxI!L74</f>
        <v>5.2571856233979898E-2</v>
      </c>
      <c r="L73" s="21">
        <f>IxI!M74</f>
        <v>5.2381229338986897E-3</v>
      </c>
      <c r="M73" s="21">
        <f>IxI!N74</f>
        <v>2.1228269213736502E-2</v>
      </c>
      <c r="N73" s="21">
        <f>IxI!O74</f>
        <v>3.0183847374747499E-3</v>
      </c>
      <c r="O73" s="21">
        <f>IxI!P74</f>
        <v>3.0944536323903502E-3</v>
      </c>
      <c r="P73" s="21">
        <f>IxI!Q74</f>
        <v>1.6320618436341298E-2</v>
      </c>
      <c r="Q73" s="21">
        <f>IxI!R74</f>
        <v>1.4515474543134999E-2</v>
      </c>
      <c r="R73" s="21">
        <f>IxI!S74</f>
        <v>1.36978671629377E-3</v>
      </c>
      <c r="S73" s="21">
        <f>IxI!T74</f>
        <v>6.3154975322274695E-2</v>
      </c>
      <c r="T73" s="21">
        <f>IxI!U74</f>
        <v>2.1075388897468001E-3</v>
      </c>
      <c r="U73" s="21">
        <f>IxI!V74</f>
        <v>1.32249914915877E-2</v>
      </c>
      <c r="V73" s="21">
        <f>IxI!W74</f>
        <v>0</v>
      </c>
      <c r="W73" s="21">
        <f>IxI!X74</f>
        <v>9.5557277153294606E-3</v>
      </c>
      <c r="X73" s="21">
        <f>IxI!Y74</f>
        <v>5.55141054879807E-3</v>
      </c>
      <c r="Y73" s="21">
        <f>IxI!Z74</f>
        <v>1.3962023770202399E-3</v>
      </c>
      <c r="Z73" s="21">
        <f>IxI!AA74</f>
        <v>6.5728307173992303E-3</v>
      </c>
      <c r="AA73" s="21">
        <f>IxI!AB74</f>
        <v>8.6393565534812408E-3</v>
      </c>
      <c r="AB73" s="21">
        <f>IxI!AC74</f>
        <v>0.45214715474486999</v>
      </c>
      <c r="AC73" s="21">
        <f>IxI!AD74</f>
        <v>1.0464828546848199E-2</v>
      </c>
      <c r="AD73" s="21">
        <f>IxI!AE74</f>
        <v>1.21545864538866E-3</v>
      </c>
      <c r="AE73" s="21">
        <f>IxI!AF74</f>
        <v>2.94309002999662E-3</v>
      </c>
      <c r="AF73" s="21">
        <f>IxI!AG74</f>
        <v>1.15059221856646E-3</v>
      </c>
      <c r="AG73" s="21">
        <f>IxI!AH74</f>
        <v>3.2239661337607798E-4</v>
      </c>
      <c r="AH73" s="21">
        <f>IxI!AI74</f>
        <v>1.2611180442235401E-2</v>
      </c>
      <c r="AI73" s="21">
        <f>IxI!AJ74</f>
        <v>9.4018900766387296E-3</v>
      </c>
      <c r="AJ73" s="21">
        <f>IxI!AK74</f>
        <v>2.5758250666189698E-3</v>
      </c>
      <c r="AK73" s="21">
        <f>IxI!AL74</f>
        <v>1.86253729250279E-3</v>
      </c>
      <c r="AL73" s="21">
        <f>IxI!AM74</f>
        <v>3.1780082999332502E-4</v>
      </c>
      <c r="AM73" s="21">
        <f>IxI!AN74</f>
        <v>9.5615295924098999E-5</v>
      </c>
      <c r="AN73" s="21">
        <f>IxI!AO74</f>
        <v>1.6281101857532201E-2</v>
      </c>
      <c r="AO73" s="21">
        <f>IxI!AP74</f>
        <v>2.7630399061433001E-2</v>
      </c>
      <c r="AP73" s="21">
        <f>IxI!AQ74</f>
        <v>4.94091914013387E-3</v>
      </c>
      <c r="AQ73" s="21">
        <f>IxI!AR74</f>
        <v>1.6097213249975401E-2</v>
      </c>
      <c r="AR73" s="21">
        <f>IxI!AS74</f>
        <v>1.27302685769865E-3</v>
      </c>
      <c r="AS73" s="21">
        <f>IxI!AT74</f>
        <v>2.1531279160046601E-2</v>
      </c>
      <c r="AT73" s="21">
        <f>IxI!AU74</f>
        <v>4.1571451599920102E-3</v>
      </c>
      <c r="AU73" s="21">
        <f>IxI!AV74</f>
        <v>8.2813659975797798E-3</v>
      </c>
      <c r="AV73" s="21">
        <f>IxI!AW74</f>
        <v>1.78860552052677E-2</v>
      </c>
      <c r="AW73" s="21">
        <f>IxI!AX74</f>
        <v>3.5058251847099202E-2</v>
      </c>
      <c r="AX73" s="21">
        <f>IxI!AY74</f>
        <v>6.0819960020818097E-3</v>
      </c>
      <c r="AY73" s="21">
        <f>IxI!AZ74</f>
        <v>3.4875852321865799E-3</v>
      </c>
      <c r="AZ73" s="21">
        <f>IxI!BA74</f>
        <v>1.16553206942811E-2</v>
      </c>
      <c r="BA73" s="21">
        <f>IxI!BB74</f>
        <v>3.2779990303334703E-5</v>
      </c>
      <c r="BB73" s="21">
        <f>IxI!BC74</f>
        <v>6.7796560538199296E-2</v>
      </c>
      <c r="BC73" s="21">
        <f>IxI!BD74</f>
        <v>2.98587073712419E-2</v>
      </c>
      <c r="BD73" s="21">
        <f>IxI!BE74</f>
        <v>5.3052959457463397E-2</v>
      </c>
      <c r="BE73" s="21">
        <f>IxI!BF74</f>
        <v>4.4133647236638297E-2</v>
      </c>
      <c r="BF73" s="21">
        <f>IxI!BG74</f>
        <v>0.11890958823266599</v>
      </c>
      <c r="BG73" s="21">
        <f>IxI!BH74</f>
        <v>0.21750179006351</v>
      </c>
      <c r="BH73" s="21">
        <f>IxI!BI74</f>
        <v>1.4787055174628499E-2</v>
      </c>
      <c r="BI73" s="21">
        <f>IxI!BJ74</f>
        <v>7.4138997158002901E-2</v>
      </c>
      <c r="BJ73" s="21">
        <f>IxI!BK74</f>
        <v>1.55238790963333E-2</v>
      </c>
      <c r="BK73" s="21">
        <f>IxI!BL74</f>
        <v>5.8074986746354897E-2</v>
      </c>
      <c r="BL73" s="21">
        <f>IxI!BM74</f>
        <v>8.2633094811831398E-2</v>
      </c>
      <c r="BM73" s="21">
        <f>IxI!BN74</f>
        <v>2.84872352082246E-2</v>
      </c>
      <c r="BN73" s="21">
        <f>IxI!BO74</f>
        <v>0</v>
      </c>
      <c r="BO73" s="21">
        <f>IxI!BP74</f>
        <v>4.3730922428740798E-2</v>
      </c>
      <c r="BP73" s="21">
        <f>IxI!BQ74</f>
        <v>3.1504035529357703E-2</v>
      </c>
      <c r="BQ73" s="21">
        <f>IxI!BR74</f>
        <v>13.1176004343699</v>
      </c>
      <c r="BR73" s="21">
        <f>IxI!BS74</f>
        <v>7.6967977144652604</v>
      </c>
      <c r="BS73" s="21">
        <f>IxI!BT74</f>
        <v>9.1113901054463695E-2</v>
      </c>
      <c r="BT73" s="21">
        <f>IxI!BU74</f>
        <v>9.3938879522510496E-2</v>
      </c>
      <c r="BU73" s="21">
        <f>IxI!BV74</f>
        <v>3.74790919374356E-3</v>
      </c>
      <c r="BV73" s="21">
        <f>IxI!BW74</f>
        <v>0.262189168309447</v>
      </c>
      <c r="BW73" s="21">
        <f>IxI!BX74</f>
        <v>0.256299743031011</v>
      </c>
      <c r="BX73" s="21">
        <f>IxI!BY74</f>
        <v>2.59282108492432E-2</v>
      </c>
      <c r="BY73" s="21">
        <f>IxI!BZ74</f>
        <v>5.05085618160609E-2</v>
      </c>
      <c r="BZ73" s="21">
        <f>IxI!CA74</f>
        <v>0</v>
      </c>
      <c r="CA73" s="21">
        <f>IxI!CB74</f>
        <v>2.0139057263597201E-2</v>
      </c>
      <c r="CB73" s="21">
        <f>IxI!CC74</f>
        <v>1.87913326304972E-2</v>
      </c>
      <c r="CC73" s="21">
        <f>IxI!CD74</f>
        <v>9.3055798894924099E-3</v>
      </c>
      <c r="CD73" s="21">
        <f>IxI!CE74</f>
        <v>7.16189426186295E-2</v>
      </c>
      <c r="CE73" s="21">
        <f>IxI!CF74</f>
        <v>0.166924132895965</v>
      </c>
      <c r="CF73" s="21">
        <f>IxI!CG74</f>
        <v>6.4442475834243802E-3</v>
      </c>
      <c r="CG73" s="21">
        <f>IxI!CH74</f>
        <v>0.64437546894416897</v>
      </c>
      <c r="CH73" s="21">
        <f>IxI!CI74</f>
        <v>9.1586781987938702E-3</v>
      </c>
      <c r="CI73" s="21">
        <f>IxI!CJ74</f>
        <v>1.2125058261820299E-3</v>
      </c>
      <c r="CJ73" s="21">
        <f>IxI!CK74</f>
        <v>5.1741778371889598E-2</v>
      </c>
      <c r="CK73" s="21">
        <f>IxI!CL74</f>
        <v>3.5974753002837499E-2</v>
      </c>
      <c r="CL73" s="21">
        <f>IxI!CM74</f>
        <v>3.1515813783496799E-2</v>
      </c>
      <c r="CM73" s="21">
        <f>IxI!CN74</f>
        <v>2.2297155895384399E-3</v>
      </c>
      <c r="CN73" s="21">
        <f>IxI!CO74</f>
        <v>1.2400632115509401E-2</v>
      </c>
      <c r="CO73" s="21">
        <f>IxI!CP74</f>
        <v>3.2279141611325397E-2</v>
      </c>
      <c r="CP73" s="21">
        <f>IxI!CQ74</f>
        <v>7.4847578745541101</v>
      </c>
      <c r="CQ73" s="21">
        <f>IxI!CR74</f>
        <v>4.3315225677106204</v>
      </c>
      <c r="CR73" s="21">
        <f>IxI!CS74</f>
        <v>0.67480449996432601</v>
      </c>
      <c r="CS73" s="21">
        <f>IxI!CT74</f>
        <v>0.58968824243608697</v>
      </c>
      <c r="CT73" s="21">
        <f>IxI!CU74</f>
        <v>0.28183626398950701</v>
      </c>
      <c r="CU73" s="21">
        <f>IxI!CV74</f>
        <v>1.62561771543888</v>
      </c>
      <c r="CV73" s="21">
        <f>IxI!CW74</f>
        <v>1.8897408825383</v>
      </c>
      <c r="CW73" s="21">
        <f>IxI!CX74</f>
        <v>0</v>
      </c>
      <c r="CX73" s="21">
        <f>IxI!CY74</f>
        <v>6.1982504746923999</v>
      </c>
      <c r="CY73" s="21">
        <f>IxI!CZ74</f>
        <v>0</v>
      </c>
      <c r="CZ73" s="21">
        <f>IxI!DA74</f>
        <v>6.3655488082238502E-3</v>
      </c>
      <c r="DA73" s="21">
        <f>IxI!DB74</f>
        <v>1.8213795662449898E-2</v>
      </c>
      <c r="DB73" s="21">
        <f>IxI!DC74</f>
        <v>0</v>
      </c>
      <c r="DC73" s="21">
        <f>SUM(IxI!DE74:DF74)</f>
        <v>141.85548113819323</v>
      </c>
      <c r="DD73" s="21">
        <v>0</v>
      </c>
      <c r="DE73" s="21">
        <f>SUM(IxI!DH74:DI74)</f>
        <v>15.123752829098903</v>
      </c>
      <c r="DF73" s="21">
        <f>IxI!DK74</f>
        <v>4.2212125557632501</v>
      </c>
      <c r="DG73" s="21">
        <f>SUM(IxI!DL74:DM74)</f>
        <v>-0.11621758314971742</v>
      </c>
      <c r="DH73" s="21">
        <f>IxI!DG74</f>
        <v>0.178576965503117</v>
      </c>
      <c r="DI73" s="21">
        <f>IxI!DO74</f>
        <v>28.989178509402802</v>
      </c>
      <c r="DJ73" s="21">
        <f>IxI!DP74</f>
        <v>20.218127937632499</v>
      </c>
      <c r="DK73" s="21">
        <v>0</v>
      </c>
      <c r="DL73" s="21">
        <v>0</v>
      </c>
      <c r="DM73" s="21">
        <v>0</v>
      </c>
      <c r="DN73" s="132">
        <f t="shared" si="2"/>
        <v>258.0710793654888</v>
      </c>
      <c r="DO73" s="22"/>
      <c r="DP73" s="126"/>
      <c r="DQ73" s="409">
        <f>Data!R97</f>
        <v>4416.9686526173909</v>
      </c>
      <c r="DR73" s="141">
        <f>Data!S97</f>
        <v>1.9807644680130631E-3</v>
      </c>
      <c r="DS73" s="21"/>
      <c r="DT73" s="136">
        <v>35.726179725999998</v>
      </c>
      <c r="DU73" s="141">
        <f t="shared" si="3"/>
        <v>9.2936882239818099E-4</v>
      </c>
      <c r="DV73" s="21"/>
    </row>
    <row r="74" spans="1:126">
      <c r="A74" s="24" t="str">
        <f>IxI!B75</f>
        <v>68</v>
      </c>
      <c r="B74" s="23" t="str">
        <f>IxI!C75</f>
        <v>Broadcasting</v>
      </c>
      <c r="C74" s="21">
        <f>IxI!D75</f>
        <v>5.0340303762522805E-4</v>
      </c>
      <c r="D74" s="21">
        <f>IxI!E75</f>
        <v>4.5496650035703398E-5</v>
      </c>
      <c r="E74" s="21">
        <f>IxI!F75</f>
        <v>5.5101038332683402E-5</v>
      </c>
      <c r="F74" s="21">
        <f>IxI!G75</f>
        <v>9.5519930036241408E-6</v>
      </c>
      <c r="G74" s="21">
        <f>IxI!H75</f>
        <v>1.7464080570786599E-5</v>
      </c>
      <c r="H74" s="21">
        <f>IxI!I75</f>
        <v>2.3904419771069799E-4</v>
      </c>
      <c r="I74" s="21">
        <f>IxI!J75</f>
        <v>0</v>
      </c>
      <c r="J74" s="21">
        <f>IxI!K75</f>
        <v>9.9883597774652605E-5</v>
      </c>
      <c r="K74" s="21">
        <f>IxI!L75</f>
        <v>4.6374430727152E-3</v>
      </c>
      <c r="L74" s="21">
        <f>IxI!M75</f>
        <v>4.9281260954383904E-4</v>
      </c>
      <c r="M74" s="21">
        <f>IxI!N75</f>
        <v>2.8214916351597901E-4</v>
      </c>
      <c r="N74" s="21">
        <f>IxI!O75</f>
        <v>7.56750490422549E-5</v>
      </c>
      <c r="O74" s="21">
        <f>IxI!P75</f>
        <v>2.67184591975982E-5</v>
      </c>
      <c r="P74" s="21">
        <f>IxI!Q75</f>
        <v>3.94310645744581E-4</v>
      </c>
      <c r="Q74" s="21">
        <f>IxI!R75</f>
        <v>6.9715659572553899E-4</v>
      </c>
      <c r="R74" s="21">
        <f>IxI!S75</f>
        <v>1.0737367707263901E-4</v>
      </c>
      <c r="S74" s="21">
        <f>IxI!T75</f>
        <v>3.1996065315064702E-3</v>
      </c>
      <c r="T74" s="21">
        <f>IxI!U75</f>
        <v>1.08885396468972E-4</v>
      </c>
      <c r="U74" s="21">
        <f>IxI!V75</f>
        <v>2.00243105396821E-4</v>
      </c>
      <c r="V74" s="21">
        <f>IxI!W75</f>
        <v>0</v>
      </c>
      <c r="W74" s="21">
        <f>IxI!X75</f>
        <v>2.28706300059409E-4</v>
      </c>
      <c r="X74" s="21">
        <f>IxI!Y75</f>
        <v>2.8511754549201201E-4</v>
      </c>
      <c r="Y74" s="21">
        <f>IxI!Z75</f>
        <v>8.1791751182685204E-5</v>
      </c>
      <c r="Z74" s="21">
        <f>IxI!AA75</f>
        <v>4.44888357246362E-4</v>
      </c>
      <c r="AA74" s="21">
        <f>IxI!AB75</f>
        <v>4.2422005462896802E-4</v>
      </c>
      <c r="AB74" s="21">
        <f>IxI!AC75</f>
        <v>5.7767764703101901E-3</v>
      </c>
      <c r="AC74" s="21">
        <f>IxI!AD75</f>
        <v>1.37795155196792E-3</v>
      </c>
      <c r="AD74" s="21">
        <f>IxI!AE75</f>
        <v>3.6791275469514801E-5</v>
      </c>
      <c r="AE74" s="21">
        <f>IxI!AF75</f>
        <v>9.0886271936147303E-5</v>
      </c>
      <c r="AF74" s="21">
        <f>IxI!AG75</f>
        <v>9.5848886747596502E-5</v>
      </c>
      <c r="AG74" s="21">
        <f>IxI!AH75</f>
        <v>6.3335798569217605E-5</v>
      </c>
      <c r="AH74" s="21">
        <f>IxI!AI75</f>
        <v>1.0206518832526501E-3</v>
      </c>
      <c r="AI74" s="21">
        <f>IxI!AJ75</f>
        <v>3.0608015373477298E-4</v>
      </c>
      <c r="AJ74" s="21">
        <f>IxI!AK75</f>
        <v>2.5650462579197001E-4</v>
      </c>
      <c r="AK74" s="21">
        <f>IxI!AL75</f>
        <v>1.4992701489191201E-4</v>
      </c>
      <c r="AL74" s="21">
        <f>IxI!AM75</f>
        <v>4.9175173680887302E-5</v>
      </c>
      <c r="AM74" s="21">
        <f>IxI!AN75</f>
        <v>1.9750281541443298E-5</v>
      </c>
      <c r="AN74" s="21">
        <f>IxI!AO75</f>
        <v>1.74617424589052E-3</v>
      </c>
      <c r="AO74" s="21">
        <f>IxI!AP75</f>
        <v>2.69257282226391E-3</v>
      </c>
      <c r="AP74" s="21">
        <f>IxI!AQ75</f>
        <v>4.37189484058085E-4</v>
      </c>
      <c r="AQ74" s="21">
        <f>IxI!AR75</f>
        <v>1.35530921242798E-3</v>
      </c>
      <c r="AR74" s="21">
        <f>IxI!AS75</f>
        <v>9.6961655463890395E-5</v>
      </c>
      <c r="AS74" s="21">
        <f>IxI!AT75</f>
        <v>4.8908250516435199E-3</v>
      </c>
      <c r="AT74" s="21">
        <f>IxI!AU75</f>
        <v>2.8771177024711502E-4</v>
      </c>
      <c r="AU74" s="21">
        <f>IxI!AV75</f>
        <v>6.4691298789343798E-4</v>
      </c>
      <c r="AV74" s="21">
        <f>IxI!AW75</f>
        <v>1.64246045089502E-3</v>
      </c>
      <c r="AW74" s="21">
        <f>IxI!AX75</f>
        <v>3.6762528749816501E-3</v>
      </c>
      <c r="AX74" s="21">
        <f>IxI!AY75</f>
        <v>5.1888364796981998E-4</v>
      </c>
      <c r="AY74" s="21">
        <f>IxI!AZ75</f>
        <v>7.15242327461183E-4</v>
      </c>
      <c r="AZ74" s="21">
        <f>IxI!BA75</f>
        <v>2.0895313312318999E-3</v>
      </c>
      <c r="BA74" s="21">
        <f>IxI!BB75</f>
        <v>2.3287877512100699E-6</v>
      </c>
      <c r="BB74" s="21">
        <f>IxI!BC75</f>
        <v>2.1012908991208602E-2</v>
      </c>
      <c r="BC74" s="21">
        <f>IxI!BD75</f>
        <v>3.6663939340881098E-3</v>
      </c>
      <c r="BD74" s="21">
        <f>IxI!BE75</f>
        <v>1.0414800399047601E-2</v>
      </c>
      <c r="BE74" s="21">
        <f>IxI!BF75</f>
        <v>4.2709598465444304E-3</v>
      </c>
      <c r="BF74" s="21">
        <f>IxI!BG75</f>
        <v>1.2997044043016701E-2</v>
      </c>
      <c r="BG74" s="21">
        <f>IxI!BH75</f>
        <v>2.1565683808038999E-2</v>
      </c>
      <c r="BH74" s="21">
        <f>IxI!BI75</f>
        <v>1.6160065426827101E-3</v>
      </c>
      <c r="BI74" s="21">
        <f>IxI!BJ75</f>
        <v>7.2889735273087104E-3</v>
      </c>
      <c r="BJ74" s="21">
        <f>IxI!BK75</f>
        <v>2.03386070931952E-3</v>
      </c>
      <c r="BK74" s="21">
        <f>IxI!BL75</f>
        <v>9.54592092506369E-3</v>
      </c>
      <c r="BL74" s="21">
        <f>IxI!BM75</f>
        <v>1.28714475956439E-2</v>
      </c>
      <c r="BM74" s="21">
        <f>IxI!BN75</f>
        <v>4.7821702350306404E-3</v>
      </c>
      <c r="BN74" s="21">
        <f>IxI!BO75</f>
        <v>2.3047445986311001</v>
      </c>
      <c r="BO74" s="21">
        <f>IxI!BP75</f>
        <v>0.461398171210536</v>
      </c>
      <c r="BP74" s="21">
        <f>IxI!BQ75</f>
        <v>1.09856043695993E-3</v>
      </c>
      <c r="BQ74" s="21">
        <f>IxI!BR75</f>
        <v>2.1382964966109799</v>
      </c>
      <c r="BR74" s="21">
        <f>IxI!BS75</f>
        <v>1.57866057172438</v>
      </c>
      <c r="BS74" s="21">
        <f>IxI!BT75</f>
        <v>1.09975533450849E-2</v>
      </c>
      <c r="BT74" s="21">
        <f>IxI!BU75</f>
        <v>1.21598039734788E-2</v>
      </c>
      <c r="BU74" s="21">
        <f>IxI!BV75</f>
        <v>3.3400460991502498E-2</v>
      </c>
      <c r="BV74" s="21">
        <f>IxI!BW75</f>
        <v>3.03970239871376E-2</v>
      </c>
      <c r="BW74" s="21">
        <f>IxI!BX75</f>
        <v>2.4861171638240101E-2</v>
      </c>
      <c r="BX74" s="21">
        <f>IxI!BY75</f>
        <v>5.5637477716331098E-3</v>
      </c>
      <c r="BY74" s="21">
        <f>IxI!BZ75</f>
        <v>2.34160670636199E-2</v>
      </c>
      <c r="BZ74" s="21">
        <f>IxI!CA75</f>
        <v>0</v>
      </c>
      <c r="CA74" s="21">
        <f>IxI!CB75</f>
        <v>1.9835254880590102E-3</v>
      </c>
      <c r="CB74" s="21">
        <f>IxI!CC75</f>
        <v>2.2285084947928102E-3</v>
      </c>
      <c r="CC74" s="21">
        <f>IxI!CD75</f>
        <v>1.88304655277528E-3</v>
      </c>
      <c r="CD74" s="21">
        <f>IxI!CE75</f>
        <v>0.12167791031502601</v>
      </c>
      <c r="CE74" s="21">
        <f>IxI!CF75</f>
        <v>1.40827517375945E-2</v>
      </c>
      <c r="CF74" s="21">
        <f>IxI!CG75</f>
        <v>1.0371546002545999E-3</v>
      </c>
      <c r="CG74" s="21">
        <f>IxI!CH75</f>
        <v>0</v>
      </c>
      <c r="CH74" s="21">
        <f>IxI!CI75</f>
        <v>8.3657092155903895E-4</v>
      </c>
      <c r="CI74" s="21">
        <f>IxI!CJ75</f>
        <v>2.1809807686305101E-4</v>
      </c>
      <c r="CJ74" s="21">
        <f>IxI!CK75</f>
        <v>1.8588952097705401E-3</v>
      </c>
      <c r="CK74" s="21">
        <f>IxI!CL75</f>
        <v>4.4935689098557904E-3</v>
      </c>
      <c r="CL74" s="21">
        <f>IxI!CM75</f>
        <v>4.4783355278553401E-3</v>
      </c>
      <c r="CM74" s="21">
        <f>IxI!CN75</f>
        <v>2.5411939304707299E-4</v>
      </c>
      <c r="CN74" s="21">
        <f>IxI!CO75</f>
        <v>1.94551103571464E-3</v>
      </c>
      <c r="CO74" s="21">
        <f>IxI!CP75</f>
        <v>3.0756351587394302E-3</v>
      </c>
      <c r="CP74" s="21">
        <f>IxI!CQ75</f>
        <v>1.4576625554895799</v>
      </c>
      <c r="CQ74" s="21">
        <f>IxI!CR75</f>
        <v>0.51843287430465801</v>
      </c>
      <c r="CR74" s="21">
        <f>IxI!CS75</f>
        <v>0.31019508528540901</v>
      </c>
      <c r="CS74" s="21">
        <f>IxI!CT75</f>
        <v>0.45263975620244901</v>
      </c>
      <c r="CT74" s="21">
        <f>IxI!CU75</f>
        <v>7.5017114170979601E-2</v>
      </c>
      <c r="CU74" s="21">
        <f>IxI!CV75</f>
        <v>0.15852014712162099</v>
      </c>
      <c r="CV74" s="21">
        <f>IxI!CW75</f>
        <v>0.683276933625657</v>
      </c>
      <c r="CW74" s="21">
        <f>IxI!CX75</f>
        <v>0.340846329464217</v>
      </c>
      <c r="CX74" s="21">
        <f>IxI!CY75</f>
        <v>1.7887657558936201</v>
      </c>
      <c r="CY74" s="21">
        <f>IxI!CZ75</f>
        <v>1.17361312925558</v>
      </c>
      <c r="CZ74" s="21">
        <f>IxI!DA75</f>
        <v>1.2597542754887101E-2</v>
      </c>
      <c r="DA74" s="21">
        <f>IxI!DB75</f>
        <v>5.8359305506309599E-2</v>
      </c>
      <c r="DB74" s="21">
        <f>IxI!DC75</f>
        <v>0</v>
      </c>
      <c r="DC74" s="21">
        <f>SUM(IxI!DE75:DF75)</f>
        <v>84.078960603490501</v>
      </c>
      <c r="DD74" s="21">
        <v>0</v>
      </c>
      <c r="DE74" s="21">
        <f>SUM(IxI!DH75:DI75)</f>
        <v>7.4083807097774841</v>
      </c>
      <c r="DF74" s="21">
        <f>IxI!DK75</f>
        <v>25.6176295419375</v>
      </c>
      <c r="DG74" s="21">
        <f>SUM(IxI!DL75:DM75)</f>
        <v>-0.56802809960693301</v>
      </c>
      <c r="DH74" s="21">
        <f>IxI!DG75</f>
        <v>6.0361446794966397E-2</v>
      </c>
      <c r="DI74" s="21">
        <f>IxI!DO75</f>
        <v>23.668204982006799</v>
      </c>
      <c r="DJ74" s="21">
        <f>IxI!DP75</f>
        <v>5.7824064236061297</v>
      </c>
      <c r="DK74" s="21">
        <v>0</v>
      </c>
      <c r="DL74" s="21">
        <v>0</v>
      </c>
      <c r="DM74" s="21">
        <v>0</v>
      </c>
      <c r="DN74" s="132">
        <f t="shared" si="2"/>
        <v>160.01765524539263</v>
      </c>
      <c r="DO74" s="22"/>
      <c r="DP74" s="126"/>
      <c r="DQ74" s="409">
        <f>Data!R98</f>
        <v>966.99718214216978</v>
      </c>
      <c r="DR74" s="141">
        <f>Data!S98</f>
        <v>4.3364438593444609E-4</v>
      </c>
      <c r="DS74" s="21"/>
      <c r="DT74" s="136">
        <v>29.521256806</v>
      </c>
      <c r="DU74" s="141">
        <f t="shared" si="3"/>
        <v>7.679560446688245E-4</v>
      </c>
      <c r="DV74" s="21"/>
    </row>
    <row r="75" spans="1:126">
      <c r="A75" s="30" t="str">
        <f>IxI!B76</f>
        <v>69</v>
      </c>
      <c r="B75" s="29" t="str">
        <f>IxI!C76</f>
        <v>Telecommunications</v>
      </c>
      <c r="C75" s="27">
        <f>IxI!D76</f>
        <v>20.9802328542795</v>
      </c>
      <c r="D75" s="27">
        <f>IxI!E76</f>
        <v>0.64092908529565895</v>
      </c>
      <c r="E75" s="27">
        <f>IxI!F76</f>
        <v>0.44955402746192002</v>
      </c>
      <c r="F75" s="27">
        <f>IxI!G76</f>
        <v>1.40122705908763E-2</v>
      </c>
      <c r="G75" s="27">
        <f>IxI!H76</f>
        <v>7.1432495125979404E-4</v>
      </c>
      <c r="H75" s="27">
        <f>IxI!I76</f>
        <v>0.95489532105321795</v>
      </c>
      <c r="I75" s="27">
        <f>IxI!J76</f>
        <v>0</v>
      </c>
      <c r="J75" s="27">
        <f>IxI!K76</f>
        <v>0.55063816233176799</v>
      </c>
      <c r="K75" s="27">
        <f>IxI!L76</f>
        <v>10.747965096560799</v>
      </c>
      <c r="L75" s="27">
        <f>IxI!M76</f>
        <v>0.58082172802262999</v>
      </c>
      <c r="M75" s="27">
        <f>IxI!N76</f>
        <v>0.92587754704412095</v>
      </c>
      <c r="N75" s="27">
        <f>IxI!O76</f>
        <v>0.275294930135564</v>
      </c>
      <c r="O75" s="27">
        <f>IxI!P76</f>
        <v>0.105175123240369</v>
      </c>
      <c r="P75" s="27">
        <f>IxI!Q76</f>
        <v>1.2002216914077499</v>
      </c>
      <c r="Q75" s="27">
        <f>IxI!R76</f>
        <v>0.64798975942616299</v>
      </c>
      <c r="R75" s="27">
        <f>IxI!S76</f>
        <v>0.38429300224197399</v>
      </c>
      <c r="S75" s="27">
        <f>IxI!T76</f>
        <v>4.19890941985952</v>
      </c>
      <c r="T75" s="27">
        <f>IxI!U76</f>
        <v>0.137166289086291</v>
      </c>
      <c r="U75" s="27">
        <f>IxI!V76</f>
        <v>0.30443892901499597</v>
      </c>
      <c r="V75" s="27">
        <f>IxI!W76</f>
        <v>0</v>
      </c>
      <c r="W75" s="27">
        <f>IxI!X76</f>
        <v>0.66731891111166097</v>
      </c>
      <c r="X75" s="27">
        <f>IxI!Y76</f>
        <v>0.60691733351910404</v>
      </c>
      <c r="Y75" s="27">
        <f>IxI!Z76</f>
        <v>0.35331438141659299</v>
      </c>
      <c r="Z75" s="27">
        <f>IxI!AA76</f>
        <v>1.7098819196042601</v>
      </c>
      <c r="AA75" s="27">
        <f>IxI!AB76</f>
        <v>1.77106662876317</v>
      </c>
      <c r="AB75" s="27">
        <f>IxI!AC76</f>
        <v>0.71574038643168603</v>
      </c>
      <c r="AC75" s="27">
        <f>IxI!AD76</f>
        <v>0.57889849751628297</v>
      </c>
      <c r="AD75" s="27">
        <f>IxI!AE76</f>
        <v>9.9461436585339305E-2</v>
      </c>
      <c r="AE75" s="27">
        <f>IxI!AF76</f>
        <v>8.1221434198066003E-2</v>
      </c>
      <c r="AF75" s="27">
        <f>IxI!AG76</f>
        <v>0.282137449329809</v>
      </c>
      <c r="AG75" s="27">
        <f>IxI!AH76</f>
        <v>0.28997256891270401</v>
      </c>
      <c r="AH75" s="27">
        <f>IxI!AI76</f>
        <v>1.5032450377300399</v>
      </c>
      <c r="AI75" s="27">
        <f>IxI!AJ76</f>
        <v>0.90789937214074201</v>
      </c>
      <c r="AJ75" s="27">
        <f>IxI!AK76</f>
        <v>0.75044742096565598</v>
      </c>
      <c r="AK75" s="27">
        <f>IxI!AL76</f>
        <v>0.49330060201987402</v>
      </c>
      <c r="AL75" s="27">
        <f>IxI!AM76</f>
        <v>7.0625213022358094E-2</v>
      </c>
      <c r="AM75" s="27">
        <f>IxI!AN76</f>
        <v>3.2452640658785503E-2</v>
      </c>
      <c r="AN75" s="27">
        <f>IxI!AO76</f>
        <v>8.0894262099613901</v>
      </c>
      <c r="AO75" s="27">
        <f>IxI!AP76</f>
        <v>5.27069573756238</v>
      </c>
      <c r="AP75" s="27">
        <f>IxI!AQ76</f>
        <v>1.08075592806151</v>
      </c>
      <c r="AQ75" s="27">
        <f>IxI!AR76</f>
        <v>7.8614565305683</v>
      </c>
      <c r="AR75" s="27">
        <f>IxI!AS76</f>
        <v>0.14120425295519501</v>
      </c>
      <c r="AS75" s="27">
        <f>IxI!AT76</f>
        <v>2.5773963567151901</v>
      </c>
      <c r="AT75" s="27">
        <f>IxI!AU76</f>
        <v>0.88430710974557103</v>
      </c>
      <c r="AU75" s="27">
        <f>IxI!AV76</f>
        <v>1.3355742845902601</v>
      </c>
      <c r="AV75" s="27">
        <f>IxI!AW76</f>
        <v>3.16943718465147</v>
      </c>
      <c r="AW75" s="27">
        <f>IxI!AX76</f>
        <v>10.2218012175426</v>
      </c>
      <c r="AX75" s="27">
        <f>IxI!AY76</f>
        <v>1.0295230237058599</v>
      </c>
      <c r="AY75" s="27">
        <f>IxI!AZ76</f>
        <v>7.3736490592115098</v>
      </c>
      <c r="AZ75" s="27">
        <f>IxI!BA76</f>
        <v>2.9886604339244198</v>
      </c>
      <c r="BA75" s="27">
        <f>IxI!BB76</f>
        <v>1.7323728447365801E-2</v>
      </c>
      <c r="BB75" s="27">
        <f>IxI!BC76</f>
        <v>28.379215425870399</v>
      </c>
      <c r="BC75" s="27">
        <f>IxI!BD76</f>
        <v>20.922641697902101</v>
      </c>
      <c r="BD75" s="27">
        <f>IxI!BE76</f>
        <v>13.535045976180401</v>
      </c>
      <c r="BE75" s="27">
        <f>IxI!BF76</f>
        <v>19.564788698973601</v>
      </c>
      <c r="BF75" s="27">
        <f>IxI!BG76</f>
        <v>99.4962937431429</v>
      </c>
      <c r="BG75" s="27">
        <f>IxI!BH76</f>
        <v>39.313519380390098</v>
      </c>
      <c r="BH75" s="27">
        <f>IxI!BI76</f>
        <v>3.1395435657849098</v>
      </c>
      <c r="BI75" s="27">
        <f>IxI!BJ76</f>
        <v>22.3181586507419</v>
      </c>
      <c r="BJ75" s="27">
        <f>IxI!BK76</f>
        <v>3.3205228766649002</v>
      </c>
      <c r="BK75" s="27">
        <f>IxI!BL76</f>
        <v>7.55727040934089</v>
      </c>
      <c r="BL75" s="27">
        <f>IxI!BM76</f>
        <v>28.8861594745232</v>
      </c>
      <c r="BM75" s="27">
        <f>IxI!BN76</f>
        <v>8.4278305254268293</v>
      </c>
      <c r="BN75" s="27">
        <f>IxI!BO76</f>
        <v>20.577550578609898</v>
      </c>
      <c r="BO75" s="27">
        <f>IxI!BP76</f>
        <v>26.725441397083198</v>
      </c>
      <c r="BP75" s="27">
        <f>IxI!BQ76</f>
        <v>1.6774641472930301</v>
      </c>
      <c r="BQ75" s="27">
        <f>IxI!BR76</f>
        <v>2.44775599792231</v>
      </c>
      <c r="BR75" s="27">
        <f>IxI!BS76</f>
        <v>6.4531657261326503</v>
      </c>
      <c r="BS75" s="27">
        <f>IxI!BT76</f>
        <v>263.28018774572598</v>
      </c>
      <c r="BT75" s="27">
        <f>IxI!BU76</f>
        <v>11.980663686137101</v>
      </c>
      <c r="BU75" s="27">
        <f>IxI!BV76</f>
        <v>0.88230394958134795</v>
      </c>
      <c r="BV75" s="27">
        <f>IxI!BW76</f>
        <v>111.752443214959</v>
      </c>
      <c r="BW75" s="27">
        <f>IxI!BX76</f>
        <v>110.598697212163</v>
      </c>
      <c r="BX75" s="27">
        <f>IxI!BY76</f>
        <v>44.750297317295697</v>
      </c>
      <c r="BY75" s="27">
        <f>IxI!BZ76</f>
        <v>11.867576158342899</v>
      </c>
      <c r="BZ75" s="27">
        <f>IxI!CA76</f>
        <v>0</v>
      </c>
      <c r="CA75" s="27">
        <f>IxI!CB76</f>
        <v>12.1150902557312</v>
      </c>
      <c r="CB75" s="27">
        <f>IxI!CC76</f>
        <v>10.470028980575499</v>
      </c>
      <c r="CC75" s="27">
        <f>IxI!CD76</f>
        <v>4.9546042034710904</v>
      </c>
      <c r="CD75" s="27">
        <f>IxI!CE76</f>
        <v>21.794028467196402</v>
      </c>
      <c r="CE75" s="27">
        <f>IxI!CF76</f>
        <v>28.289352018787898</v>
      </c>
      <c r="CF75" s="27">
        <f>IxI!CG76</f>
        <v>3.2624206315836601</v>
      </c>
      <c r="CG75" s="27">
        <f>IxI!CH76</f>
        <v>4.4350183494747704</v>
      </c>
      <c r="CH75" s="27">
        <f>IxI!CI76</f>
        <v>2.1582264706246699</v>
      </c>
      <c r="CI75" s="27">
        <f>IxI!CJ76</f>
        <v>1.20895677970341</v>
      </c>
      <c r="CJ75" s="27">
        <f>IxI!CK76</f>
        <v>10.484913094297401</v>
      </c>
      <c r="CK75" s="27">
        <f>IxI!CL76</f>
        <v>8.7724961510188102</v>
      </c>
      <c r="CL75" s="27">
        <f>IxI!CM76</f>
        <v>10.8784836716156</v>
      </c>
      <c r="CM75" s="27">
        <f>IxI!CN76</f>
        <v>0.63364559641959795</v>
      </c>
      <c r="CN75" s="27">
        <f>IxI!CO76</f>
        <v>8.6055088507062507</v>
      </c>
      <c r="CO75" s="27">
        <f>IxI!CP76</f>
        <v>6.0718111326179702</v>
      </c>
      <c r="CP75" s="27">
        <f>IxI!CQ76</f>
        <v>169.116705656785</v>
      </c>
      <c r="CQ75" s="27">
        <f>IxI!CR76</f>
        <v>8.7767947608062205</v>
      </c>
      <c r="CR75" s="27">
        <f>IxI!CS76</f>
        <v>52.565567218460302</v>
      </c>
      <c r="CS75" s="27">
        <f>IxI!CT76</f>
        <v>8.9498294983819999</v>
      </c>
      <c r="CT75" s="27">
        <f>IxI!CU76</f>
        <v>0.68367587950648501</v>
      </c>
      <c r="CU75" s="27">
        <f>IxI!CV76</f>
        <v>1.87450574140663</v>
      </c>
      <c r="CV75" s="27">
        <f>IxI!CW76</f>
        <v>2.20015404430095</v>
      </c>
      <c r="CW75" s="27">
        <f>IxI!CX76</f>
        <v>3.42594675174993</v>
      </c>
      <c r="CX75" s="27">
        <f>IxI!CY76</f>
        <v>7.3144825987736599</v>
      </c>
      <c r="CY75" s="27">
        <f>IxI!CZ76</f>
        <v>4.62652290028376</v>
      </c>
      <c r="CZ75" s="27">
        <f>IxI!DA76</f>
        <v>1.0236521008864301</v>
      </c>
      <c r="DA75" s="27">
        <f>IxI!DB76</f>
        <v>5.6277350355814102</v>
      </c>
      <c r="DB75" s="27">
        <f>IxI!DC76</f>
        <v>0</v>
      </c>
      <c r="DC75" s="27">
        <f>SUM(IxI!DE76:DF76)</f>
        <v>950.39554270847759</v>
      </c>
      <c r="DD75" s="27">
        <v>0</v>
      </c>
      <c r="DE75" s="27">
        <f>SUM(IxI!DH76:DI76)</f>
        <v>0.23066377263267401</v>
      </c>
      <c r="DF75" s="27">
        <f>IxI!DK76</f>
        <v>72.464991478544604</v>
      </c>
      <c r="DG75" s="27">
        <f>SUM(IxI!DL76:DM76)</f>
        <v>-0.53571695364972294</v>
      </c>
      <c r="DH75" s="27">
        <f>IxI!DG76</f>
        <v>16.4339794113469</v>
      </c>
      <c r="DI75" s="27">
        <f>IxI!DO76</f>
        <v>249.43645642784901</v>
      </c>
      <c r="DJ75" s="27">
        <f>IxI!DP76</f>
        <v>175.257654047187</v>
      </c>
      <c r="DK75" s="27">
        <v>0</v>
      </c>
      <c r="DL75" s="27">
        <v>0</v>
      </c>
      <c r="DM75" s="27">
        <v>0</v>
      </c>
      <c r="DN75" s="133">
        <f t="shared" si="2"/>
        <v>2877.9125071428971</v>
      </c>
      <c r="DO75" s="22"/>
      <c r="DP75" s="126"/>
      <c r="DQ75" s="410">
        <f>Data!R99</f>
        <v>21711.910830866203</v>
      </c>
      <c r="DR75" s="142">
        <f>Data!S99</f>
        <v>9.7365829121208083E-3</v>
      </c>
      <c r="DS75" s="21"/>
      <c r="DT75" s="137">
        <v>727.79982600000005</v>
      </c>
      <c r="DU75" s="142">
        <f t="shared" si="3"/>
        <v>1.8932739868040518E-2</v>
      </c>
      <c r="DV75" s="21"/>
    </row>
    <row r="76" spans="1:126">
      <c r="A76" s="24" t="str">
        <f>IxI!B77</f>
        <v>70</v>
      </c>
      <c r="B76" s="23" t="str">
        <f>IxI!C77</f>
        <v>Computer services</v>
      </c>
      <c r="C76" s="21">
        <f>IxI!D77</f>
        <v>0.13983342768166801</v>
      </c>
      <c r="D76" s="21">
        <f>IxI!E77</f>
        <v>4.5279719853649397E-2</v>
      </c>
      <c r="E76" s="21">
        <f>IxI!F77</f>
        <v>8.1091465917941002E-2</v>
      </c>
      <c r="F76" s="21">
        <f>IxI!G77</f>
        <v>4.4104076682536401E-2</v>
      </c>
      <c r="G76" s="21">
        <f>IxI!H77</f>
        <v>6.2970423922414302E-4</v>
      </c>
      <c r="H76" s="21">
        <f>IxI!I77</f>
        <v>0.341000019183898</v>
      </c>
      <c r="I76" s="21">
        <f>IxI!J77</f>
        <v>0</v>
      </c>
      <c r="J76" s="21">
        <f>IxI!K77</f>
        <v>0.156470586120216</v>
      </c>
      <c r="K76" s="21">
        <f>IxI!L77</f>
        <v>3.27019461662494</v>
      </c>
      <c r="L76" s="21">
        <f>IxI!M77</f>
        <v>0.62014026323012394</v>
      </c>
      <c r="M76" s="21">
        <f>IxI!N77</f>
        <v>0.70486409970995401</v>
      </c>
      <c r="N76" s="21">
        <f>IxI!O77</f>
        <v>0.14384701838307201</v>
      </c>
      <c r="O76" s="21">
        <f>IxI!P77</f>
        <v>4.0088278769077799E-2</v>
      </c>
      <c r="P76" s="21">
        <f>IxI!Q77</f>
        <v>0.52450690803963695</v>
      </c>
      <c r="Q76" s="21">
        <f>IxI!R77</f>
        <v>1.2578085615424499</v>
      </c>
      <c r="R76" s="21">
        <f>IxI!S77</f>
        <v>0.18123953386619601</v>
      </c>
      <c r="S76" s="21">
        <f>IxI!T77</f>
        <v>5.3730078940701897</v>
      </c>
      <c r="T76" s="21">
        <f>IxI!U77</f>
        <v>0.18844374205425199</v>
      </c>
      <c r="U76" s="21">
        <f>IxI!V77</f>
        <v>0.36165293712192198</v>
      </c>
      <c r="V76" s="21">
        <f>IxI!W77</f>
        <v>0</v>
      </c>
      <c r="W76" s="21">
        <f>IxI!X77</f>
        <v>0.33861058587182802</v>
      </c>
      <c r="X76" s="21">
        <f>IxI!Y77</f>
        <v>0.46021001524223898</v>
      </c>
      <c r="Y76" s="21">
        <f>IxI!Z77</f>
        <v>0.134790211782915</v>
      </c>
      <c r="Z76" s="21">
        <f>IxI!AA77</f>
        <v>0.69159297609584902</v>
      </c>
      <c r="AA76" s="21">
        <f>IxI!AB77</f>
        <v>0.66117771663827296</v>
      </c>
      <c r="AB76" s="21">
        <f>IxI!AC77</f>
        <v>0.450157113739315</v>
      </c>
      <c r="AC76" s="21">
        <f>IxI!AD77</f>
        <v>2.52470986507159</v>
      </c>
      <c r="AD76" s="21">
        <f>IxI!AE77</f>
        <v>6.2821347049815901E-2</v>
      </c>
      <c r="AE76" s="21">
        <f>IxI!AF77</f>
        <v>0.16068743345897701</v>
      </c>
      <c r="AF76" s="21">
        <f>IxI!AG77</f>
        <v>0.15572476070871299</v>
      </c>
      <c r="AG76" s="21">
        <f>IxI!AH77</f>
        <v>0.102381557022602</v>
      </c>
      <c r="AH76" s="21">
        <f>IxI!AI77</f>
        <v>1.8605889078787301</v>
      </c>
      <c r="AI76" s="21">
        <f>IxI!AJ77</f>
        <v>0.53608604457044495</v>
      </c>
      <c r="AJ76" s="21">
        <f>IxI!AK77</f>
        <v>0.40696913411865498</v>
      </c>
      <c r="AK76" s="21">
        <f>IxI!AL77</f>
        <v>0.231086982179146</v>
      </c>
      <c r="AL76" s="21">
        <f>IxI!AM77</f>
        <v>8.9688770605971205E-2</v>
      </c>
      <c r="AM76" s="21">
        <f>IxI!AN77</f>
        <v>3.3831795254718397E-2</v>
      </c>
      <c r="AN76" s="21">
        <f>IxI!AO77</f>
        <v>3.0323059844602298</v>
      </c>
      <c r="AO76" s="21">
        <f>IxI!AP77</f>
        <v>4.1814193224574403</v>
      </c>
      <c r="AP76" s="21">
        <f>IxI!AQ77</f>
        <v>0.77150797017277395</v>
      </c>
      <c r="AQ76" s="21">
        <f>IxI!AR77</f>
        <v>2.2577193035721699</v>
      </c>
      <c r="AR76" s="21">
        <f>IxI!AS77</f>
        <v>0.16438687517242001</v>
      </c>
      <c r="AS76" s="21">
        <f>IxI!AT77</f>
        <v>8.9425278373166197</v>
      </c>
      <c r="AT76" s="21">
        <f>IxI!AU77</f>
        <v>0.410921592027784</v>
      </c>
      <c r="AU76" s="21">
        <f>IxI!AV77</f>
        <v>1.03419567638691</v>
      </c>
      <c r="AV76" s="21">
        <f>IxI!AW77</f>
        <v>4.2370948767555303</v>
      </c>
      <c r="AW76" s="21">
        <f>IxI!AX77</f>
        <v>4.5722230151738703</v>
      </c>
      <c r="AX76" s="21">
        <f>IxI!AY77</f>
        <v>0.78563872304861104</v>
      </c>
      <c r="AY76" s="21">
        <f>IxI!AZ77</f>
        <v>1.1694336976219799</v>
      </c>
      <c r="AZ76" s="21">
        <f>IxI!BA77</f>
        <v>1.50987175110103</v>
      </c>
      <c r="BA76" s="21">
        <f>IxI!BB77</f>
        <v>5.7037048848360399E-3</v>
      </c>
      <c r="BB76" s="21">
        <f>IxI!BC77</f>
        <v>12.442793525241701</v>
      </c>
      <c r="BC76" s="21">
        <f>IxI!BD77</f>
        <v>4.3747043950773898</v>
      </c>
      <c r="BD76" s="21">
        <f>IxI!BE77</f>
        <v>7.4041152439000797</v>
      </c>
      <c r="BE76" s="21">
        <f>IxI!BF77</f>
        <v>7.5811874789192402</v>
      </c>
      <c r="BF76" s="21">
        <f>IxI!BG77</f>
        <v>23.153389214220301</v>
      </c>
      <c r="BG76" s="21">
        <f>IxI!BH77</f>
        <v>31.735050337821299</v>
      </c>
      <c r="BH76" s="21">
        <f>IxI!BI77</f>
        <v>3.0725749802656002</v>
      </c>
      <c r="BI76" s="21">
        <f>IxI!BJ77</f>
        <v>14.282855993066599</v>
      </c>
      <c r="BJ76" s="21">
        <f>IxI!BK77</f>
        <v>3.8215864025145501</v>
      </c>
      <c r="BK76" s="21">
        <f>IxI!BL77</f>
        <v>17.8376018484899</v>
      </c>
      <c r="BL76" s="21">
        <f>IxI!BM77</f>
        <v>24.4068140095135</v>
      </c>
      <c r="BM76" s="21">
        <f>IxI!BN77</f>
        <v>9.0988598000374399</v>
      </c>
      <c r="BN76" s="21">
        <f>IxI!BO77</f>
        <v>8.2285833582342498</v>
      </c>
      <c r="BO76" s="21">
        <f>IxI!BP77</f>
        <v>11.465462130810799</v>
      </c>
      <c r="BP76" s="21">
        <f>IxI!BQ77</f>
        <v>0.702649254199186</v>
      </c>
      <c r="BQ76" s="21">
        <f>IxI!BR77</f>
        <v>1.16516754095668</v>
      </c>
      <c r="BR76" s="21">
        <f>IxI!BS77</f>
        <v>0.67082112696446605</v>
      </c>
      <c r="BS76" s="21">
        <f>IxI!BT77</f>
        <v>21.043454760192699</v>
      </c>
      <c r="BT76" s="21">
        <f>IxI!BU77</f>
        <v>24.772099927734001</v>
      </c>
      <c r="BU76" s="21">
        <f>IxI!BV77</f>
        <v>1.31247714099139</v>
      </c>
      <c r="BV76" s="21">
        <f>IxI!BW77</f>
        <v>56.038138432831801</v>
      </c>
      <c r="BW76" s="21">
        <f>IxI!BX77</f>
        <v>41.932528989914601</v>
      </c>
      <c r="BX76" s="21">
        <f>IxI!BY77</f>
        <v>10.9470821284993</v>
      </c>
      <c r="BY76" s="21">
        <f>IxI!BZ77</f>
        <v>7.7983707320886602</v>
      </c>
      <c r="BZ76" s="21">
        <f>IxI!CA77</f>
        <v>0</v>
      </c>
      <c r="CA76" s="21">
        <f>IxI!CB77</f>
        <v>3.6363301912967301</v>
      </c>
      <c r="CB76" s="21">
        <f>IxI!CC77</f>
        <v>3.57298562601579</v>
      </c>
      <c r="CC76" s="21">
        <f>IxI!CD77</f>
        <v>2.7612134682056801</v>
      </c>
      <c r="CD76" s="21">
        <f>IxI!CE77</f>
        <v>10.1244872641096</v>
      </c>
      <c r="CE76" s="21">
        <f>IxI!CF77</f>
        <v>22.451873346156599</v>
      </c>
      <c r="CF76" s="21">
        <f>IxI!CG77</f>
        <v>2.8637896492907</v>
      </c>
      <c r="CG76" s="21">
        <f>IxI!CH77</f>
        <v>1.0633556079990201</v>
      </c>
      <c r="CH76" s="21">
        <f>IxI!CI77</f>
        <v>2.0160441247166698</v>
      </c>
      <c r="CI76" s="21">
        <f>IxI!CJ77</f>
        <v>0.43365521397064499</v>
      </c>
      <c r="CJ76" s="21">
        <f>IxI!CK77</f>
        <v>3.48358244513968</v>
      </c>
      <c r="CK76" s="21">
        <f>IxI!CL77</f>
        <v>9.2307869696293405</v>
      </c>
      <c r="CL76" s="21">
        <f>IxI!CM77</f>
        <v>8.0470537467001808</v>
      </c>
      <c r="CM76" s="21">
        <f>IxI!CN77</f>
        <v>0.537872904964103</v>
      </c>
      <c r="CN76" s="21">
        <f>IxI!CO77</f>
        <v>3.9072339083582599</v>
      </c>
      <c r="CO76" s="21">
        <f>IxI!CP77</f>
        <v>6.2957626188392402</v>
      </c>
      <c r="CP76" s="21">
        <f>IxI!CQ77</f>
        <v>54.944498043184403</v>
      </c>
      <c r="CQ76" s="21">
        <f>IxI!CR77</f>
        <v>7.5127528741971297</v>
      </c>
      <c r="CR76" s="21">
        <f>IxI!CS77</f>
        <v>19.954390377026701</v>
      </c>
      <c r="CS76" s="21">
        <f>IxI!CT77</f>
        <v>3.7750207299962599</v>
      </c>
      <c r="CT76" s="21">
        <f>IxI!CU77</f>
        <v>0.50765156033618397</v>
      </c>
      <c r="CU76" s="21">
        <f>IxI!CV77</f>
        <v>0.89737628131281799</v>
      </c>
      <c r="CV76" s="21">
        <f>IxI!CW77</f>
        <v>1.4059927471454701</v>
      </c>
      <c r="CW76" s="21">
        <f>IxI!CX77</f>
        <v>1.3621341438674399</v>
      </c>
      <c r="CX76" s="21">
        <f>IxI!CY77</f>
        <v>4.37866377868386</v>
      </c>
      <c r="CY76" s="21">
        <f>IxI!CZ77</f>
        <v>2.0513732312005302</v>
      </c>
      <c r="CZ76" s="21">
        <f>IxI!DA77</f>
        <v>1.6431740778795201</v>
      </c>
      <c r="DA76" s="21">
        <f>IxI!DB77</f>
        <v>4.1268833090748904</v>
      </c>
      <c r="DB76" s="21">
        <f>IxI!DC77</f>
        <v>0</v>
      </c>
      <c r="DC76" s="21">
        <f>SUM(IxI!DE77:DF77)</f>
        <v>28.599984702939988</v>
      </c>
      <c r="DD76" s="21">
        <v>0</v>
      </c>
      <c r="DE76" s="21">
        <f>SUM(IxI!DH77:DI77)</f>
        <v>15.36774243987216</v>
      </c>
      <c r="DF76" s="21">
        <f>IxI!DK77</f>
        <v>349.97785330587402</v>
      </c>
      <c r="DG76" s="21">
        <f>SUM(IxI!DL77:DM77)</f>
        <v>-0.12145626442329739</v>
      </c>
      <c r="DH76" s="21">
        <f>IxI!DG77</f>
        <v>0.248798220942925</v>
      </c>
      <c r="DI76" s="21">
        <f>IxI!DO77</f>
        <v>633.190598103507</v>
      </c>
      <c r="DJ76" s="21">
        <f>IxI!DP77</f>
        <v>308.543968831987</v>
      </c>
      <c r="DK76" s="21">
        <v>0</v>
      </c>
      <c r="DL76" s="21">
        <v>0</v>
      </c>
      <c r="DM76" s="21">
        <v>0</v>
      </c>
      <c r="DN76" s="132">
        <f t="shared" si="2"/>
        <v>1919.5320647330154</v>
      </c>
      <c r="DO76" s="22"/>
      <c r="DP76" s="126"/>
      <c r="DQ76" s="409">
        <f>Data!R100</f>
        <v>28531.642956974036</v>
      </c>
      <c r="DR76" s="141">
        <f>Data!S100</f>
        <v>1.2794852992610715E-2</v>
      </c>
      <c r="DS76" s="21"/>
      <c r="DT76" s="136">
        <v>347.12001049999998</v>
      </c>
      <c r="DU76" s="141">
        <f t="shared" si="3"/>
        <v>9.0298631945372205E-3</v>
      </c>
      <c r="DV76" s="21"/>
    </row>
    <row r="77" spans="1:126">
      <c r="A77" s="24" t="str">
        <f>IxI!B78</f>
        <v>71</v>
      </c>
      <c r="B77" s="23" t="str">
        <f>IxI!C78</f>
        <v>Information services</v>
      </c>
      <c r="C77" s="21">
        <f>IxI!D78</f>
        <v>0</v>
      </c>
      <c r="D77" s="21">
        <f>IxI!E78</f>
        <v>1.49861553195637E-3</v>
      </c>
      <c r="E77" s="21">
        <f>IxI!F78</f>
        <v>1.9139539411002798E-2</v>
      </c>
      <c r="F77" s="21">
        <f>IxI!G78</f>
        <v>0</v>
      </c>
      <c r="G77" s="21">
        <f>IxI!H78</f>
        <v>0</v>
      </c>
      <c r="H77" s="21">
        <f>IxI!I78</f>
        <v>0</v>
      </c>
      <c r="I77" s="21">
        <f>IxI!J78</f>
        <v>0</v>
      </c>
      <c r="J77" s="21">
        <f>IxI!K78</f>
        <v>1.0678328658839E-2</v>
      </c>
      <c r="K77" s="21">
        <f>IxI!L78</f>
        <v>0.26712738294774102</v>
      </c>
      <c r="L77" s="21">
        <f>IxI!M78</f>
        <v>0.18239578236220999</v>
      </c>
      <c r="M77" s="21">
        <f>IxI!N78</f>
        <v>0.150827606989624</v>
      </c>
      <c r="N77" s="21">
        <f>IxI!O78</f>
        <v>3.79495381404358E-2</v>
      </c>
      <c r="O77" s="21">
        <f>IxI!P78</f>
        <v>4.5029555225249403E-3</v>
      </c>
      <c r="P77" s="21">
        <f>IxI!Q78</f>
        <v>0.15468350736104999</v>
      </c>
      <c r="Q77" s="21">
        <f>IxI!R78</f>
        <v>3.8285078896921503E-2</v>
      </c>
      <c r="R77" s="21">
        <f>IxI!S78</f>
        <v>9.9905070107889401E-3</v>
      </c>
      <c r="S77" s="21">
        <f>IxI!T78</f>
        <v>2.20580486568889</v>
      </c>
      <c r="T77" s="21">
        <f>IxI!U78</f>
        <v>7.4311314824549293E-2</v>
      </c>
      <c r="U77" s="21">
        <f>IxI!V78</f>
        <v>0.107292784319166</v>
      </c>
      <c r="V77" s="21">
        <f>IxI!W78</f>
        <v>0</v>
      </c>
      <c r="W77" s="21">
        <f>IxI!X78</f>
        <v>6.1574353132528799E-2</v>
      </c>
      <c r="X77" s="21">
        <f>IxI!Y78</f>
        <v>3.2055254361038898E-2</v>
      </c>
      <c r="Y77" s="21">
        <f>IxI!Z78</f>
        <v>0</v>
      </c>
      <c r="Z77" s="21">
        <f>IxI!AA78</f>
        <v>0.110144103821414</v>
      </c>
      <c r="AA77" s="21">
        <f>IxI!AB78</f>
        <v>0.21915654854851799</v>
      </c>
      <c r="AB77" s="21">
        <f>IxI!AC78</f>
        <v>0.13900059253628699</v>
      </c>
      <c r="AC77" s="21">
        <f>IxI!AD78</f>
        <v>0</v>
      </c>
      <c r="AD77" s="21">
        <f>IxI!AE78</f>
        <v>1.25333992366702E-2</v>
      </c>
      <c r="AE77" s="21">
        <f>IxI!AF78</f>
        <v>6.5405796104601899E-2</v>
      </c>
      <c r="AF77" s="21">
        <f>IxI!AG78</f>
        <v>3.11767660073595E-2</v>
      </c>
      <c r="AG77" s="21">
        <f>IxI!AH78</f>
        <v>1.10603939784766E-2</v>
      </c>
      <c r="AH77" s="21">
        <f>IxI!AI78</f>
        <v>0.314627062904279</v>
      </c>
      <c r="AI77" s="21">
        <f>IxI!AJ78</f>
        <v>5.4656601374310498E-2</v>
      </c>
      <c r="AJ77" s="21">
        <f>IxI!AK78</f>
        <v>1.6183826145394899E-2</v>
      </c>
      <c r="AK77" s="21">
        <f>IxI!AL78</f>
        <v>4.6173760796021597E-2</v>
      </c>
      <c r="AL77" s="21">
        <f>IxI!AM78</f>
        <v>1.2851570332585801E-2</v>
      </c>
      <c r="AM77" s="21">
        <f>IxI!AN78</f>
        <v>2.3204199188041098E-3</v>
      </c>
      <c r="AN77" s="21">
        <f>IxI!AO78</f>
        <v>0</v>
      </c>
      <c r="AO77" s="21">
        <f>IxI!AP78</f>
        <v>0.50356850372360396</v>
      </c>
      <c r="AP77" s="21">
        <f>IxI!AQ78</f>
        <v>8.41390104651807E-2</v>
      </c>
      <c r="AQ77" s="21">
        <f>IxI!AR78</f>
        <v>0.55811595612895204</v>
      </c>
      <c r="AR77" s="21">
        <f>IxI!AS78</f>
        <v>6.6461636812699607E-2</v>
      </c>
      <c r="AS77" s="21">
        <f>IxI!AT78</f>
        <v>0.67638686414603499</v>
      </c>
      <c r="AT77" s="21">
        <f>IxI!AU78</f>
        <v>7.6292177891470594E-2</v>
      </c>
      <c r="AU77" s="21">
        <f>IxI!AV78</f>
        <v>0.17518874883935701</v>
      </c>
      <c r="AV77" s="21">
        <f>IxI!AW78</f>
        <v>0.63002201797745305</v>
      </c>
      <c r="AW77" s="21">
        <f>IxI!AX78</f>
        <v>7.47218246695842E-2</v>
      </c>
      <c r="AX77" s="21">
        <f>IxI!AY78</f>
        <v>4.32497866881629E-2</v>
      </c>
      <c r="AY77" s="21">
        <f>IxI!AZ78</f>
        <v>0</v>
      </c>
      <c r="AZ77" s="21">
        <f>IxI!BA78</f>
        <v>1.00594941706481E-2</v>
      </c>
      <c r="BA77" s="21">
        <f>IxI!BB78</f>
        <v>0</v>
      </c>
      <c r="BB77" s="21">
        <f>IxI!BC78</f>
        <v>2.5307506672342202</v>
      </c>
      <c r="BC77" s="21">
        <f>IxI!BD78</f>
        <v>0.143368698122458</v>
      </c>
      <c r="BD77" s="21">
        <f>IxI!BE78</f>
        <v>2.9499554782364101E-2</v>
      </c>
      <c r="BE77" s="21">
        <f>IxI!BF78</f>
        <v>1.2187066889659599</v>
      </c>
      <c r="BF77" s="21">
        <f>IxI!BG78</f>
        <v>5.7907205602746501</v>
      </c>
      <c r="BG77" s="21">
        <f>IxI!BH78</f>
        <v>6.7616712157379002</v>
      </c>
      <c r="BH77" s="21">
        <f>IxI!BI78</f>
        <v>0.55978187100976695</v>
      </c>
      <c r="BI77" s="21">
        <f>IxI!BJ78</f>
        <v>1.8921451232289499</v>
      </c>
      <c r="BJ77" s="21">
        <f>IxI!BK78</f>
        <v>0.18153502976335001</v>
      </c>
      <c r="BK77" s="21">
        <f>IxI!BL78</f>
        <v>1.7284865653210899</v>
      </c>
      <c r="BL77" s="21">
        <f>IxI!BM78</f>
        <v>3.90564217729374</v>
      </c>
      <c r="BM77" s="21">
        <f>IxI!BN78</f>
        <v>0.78643917599734603</v>
      </c>
      <c r="BN77" s="21">
        <f>IxI!BO78</f>
        <v>1.6647001061464799</v>
      </c>
      <c r="BO77" s="21">
        <f>IxI!BP78</f>
        <v>1.94514092889069</v>
      </c>
      <c r="BP77" s="21">
        <f>IxI!BQ78</f>
        <v>0.26758731751079401</v>
      </c>
      <c r="BQ77" s="21">
        <f>IxI!BR78</f>
        <v>0.60985539361656305</v>
      </c>
      <c r="BR77" s="21">
        <f>IxI!BS78</f>
        <v>0.12888828392012899</v>
      </c>
      <c r="BS77" s="21">
        <f>IxI!BT78</f>
        <v>2.3481697980273801</v>
      </c>
      <c r="BT77" s="21">
        <f>IxI!BU78</f>
        <v>0.31259570112891999</v>
      </c>
      <c r="BU77" s="21">
        <f>IxI!BV78</f>
        <v>0.257539618314375</v>
      </c>
      <c r="BV77" s="21">
        <f>IxI!BW78</f>
        <v>8.41380902684236</v>
      </c>
      <c r="BW77" s="21">
        <f>IxI!BX78</f>
        <v>15.5157881974148</v>
      </c>
      <c r="BX77" s="21">
        <f>IxI!BY78</f>
        <v>1.3435459538608701</v>
      </c>
      <c r="BY77" s="21">
        <f>IxI!BZ78</f>
        <v>1.4372168819964699</v>
      </c>
      <c r="BZ77" s="21">
        <f>IxI!CA78</f>
        <v>0</v>
      </c>
      <c r="CA77" s="21">
        <f>IxI!CB78</f>
        <v>0.26215592945159999</v>
      </c>
      <c r="CB77" s="21">
        <f>IxI!CC78</f>
        <v>0.70443071839750204</v>
      </c>
      <c r="CC77" s="21">
        <f>IxI!CD78</f>
        <v>0.34345206225254099</v>
      </c>
      <c r="CD77" s="21">
        <f>IxI!CE78</f>
        <v>3.2251170341358901</v>
      </c>
      <c r="CE77" s="21">
        <f>IxI!CF78</f>
        <v>5.6545030459725396</v>
      </c>
      <c r="CF77" s="21">
        <f>IxI!CG78</f>
        <v>1.04137931898418</v>
      </c>
      <c r="CG77" s="21">
        <f>IxI!CH78</f>
        <v>0.28931089119381698</v>
      </c>
      <c r="CH77" s="21">
        <f>IxI!CI78</f>
        <v>0.46194994513561</v>
      </c>
      <c r="CI77" s="21">
        <f>IxI!CJ78</f>
        <v>3.5857611116485603E-2</v>
      </c>
      <c r="CJ77" s="21">
        <f>IxI!CK78</f>
        <v>0.63324899020705805</v>
      </c>
      <c r="CK77" s="21">
        <f>IxI!CL78</f>
        <v>2.6624027237585901</v>
      </c>
      <c r="CL77" s="21">
        <f>IxI!CM78</f>
        <v>0</v>
      </c>
      <c r="CM77" s="21">
        <f>IxI!CN78</f>
        <v>0.115951135602592</v>
      </c>
      <c r="CN77" s="21">
        <f>IxI!CO78</f>
        <v>1.10187444122981</v>
      </c>
      <c r="CO77" s="21">
        <f>IxI!CP78</f>
        <v>1.3498934321118199</v>
      </c>
      <c r="CP77" s="21">
        <f>IxI!CQ78</f>
        <v>0</v>
      </c>
      <c r="CQ77" s="21">
        <f>IxI!CR78</f>
        <v>1.14279048893862</v>
      </c>
      <c r="CR77" s="21">
        <f>IxI!CS78</f>
        <v>0.17829470697674599</v>
      </c>
      <c r="CS77" s="21">
        <f>IxI!CT78</f>
        <v>0.58203791982052799</v>
      </c>
      <c r="CT77" s="21">
        <f>IxI!CU78</f>
        <v>4.1155434350069797E-2</v>
      </c>
      <c r="CU77" s="21">
        <f>IxI!CV78</f>
        <v>3.8240848820841702</v>
      </c>
      <c r="CV77" s="21">
        <f>IxI!CW78</f>
        <v>0.22386052623354799</v>
      </c>
      <c r="CW77" s="21">
        <f>IxI!CX78</f>
        <v>0.394992325010317</v>
      </c>
      <c r="CX77" s="21">
        <f>IxI!CY78</f>
        <v>0.85047281596963598</v>
      </c>
      <c r="CY77" s="21">
        <f>IxI!CZ78</f>
        <v>0.47624629025628901</v>
      </c>
      <c r="CZ77" s="21">
        <f>IxI!DA78</f>
        <v>0.217113912528588</v>
      </c>
      <c r="DA77" s="21">
        <f>IxI!DB78</f>
        <v>0.69937365785857897</v>
      </c>
      <c r="DB77" s="21">
        <f>IxI!DC78</f>
        <v>0</v>
      </c>
      <c r="DC77" s="21">
        <f>SUM(IxI!DE78:DF78)</f>
        <v>2.5186029337636557</v>
      </c>
      <c r="DD77" s="21">
        <v>0</v>
      </c>
      <c r="DE77" s="21">
        <f>SUM(IxI!DH78:DI78)</f>
        <v>0.77813160139057003</v>
      </c>
      <c r="DF77" s="21">
        <f>IxI!DK78</f>
        <v>0</v>
      </c>
      <c r="DG77" s="21">
        <f>SUM(IxI!DL78:DM78)</f>
        <v>-1.151101628364207</v>
      </c>
      <c r="DH77" s="21">
        <f>IxI!DG78</f>
        <v>6.6449962447208697E-3</v>
      </c>
      <c r="DI77" s="21">
        <f>IxI!DO78</f>
        <v>36.494546671735897</v>
      </c>
      <c r="DJ77" s="21">
        <f>IxI!DP78</f>
        <v>30.700054979696301</v>
      </c>
      <c r="DK77" s="21">
        <v>0</v>
      </c>
      <c r="DL77" s="21">
        <v>0</v>
      </c>
      <c r="DM77" s="21">
        <v>0</v>
      </c>
      <c r="DN77" s="132">
        <f t="shared" si="2"/>
        <v>162.92402860782281</v>
      </c>
      <c r="DO77" s="22"/>
      <c r="DP77" s="126"/>
      <c r="DQ77" s="409">
        <f>Data!R101</f>
        <v>2233.4410629793679</v>
      </c>
      <c r="DR77" s="141">
        <f>Data!S101</f>
        <v>1.0015739406095507E-3</v>
      </c>
      <c r="DS77" s="21"/>
      <c r="DT77" s="136">
        <v>46.889790779999998</v>
      </c>
      <c r="DU77" s="141">
        <f t="shared" si="3"/>
        <v>1.2197752453221727E-3</v>
      </c>
      <c r="DV77" s="21"/>
    </row>
    <row r="78" spans="1:126">
      <c r="A78" s="34" t="str">
        <f>IxI!B79</f>
        <v>72</v>
      </c>
      <c r="B78" s="33" t="str">
        <f>IxI!C79</f>
        <v>Financial services</v>
      </c>
      <c r="C78" s="32">
        <f>IxI!D79</f>
        <v>13.2768509267552</v>
      </c>
      <c r="D78" s="32">
        <f>IxI!E79</f>
        <v>0.41494951385582401</v>
      </c>
      <c r="E78" s="32">
        <f>IxI!F79</f>
        <v>0.55093342877215601</v>
      </c>
      <c r="F78" s="32">
        <f>IxI!G79</f>
        <v>2.54084485561151</v>
      </c>
      <c r="G78" s="32">
        <f>IxI!H79</f>
        <v>0.92625963789621002</v>
      </c>
      <c r="H78" s="32">
        <f>IxI!I79</f>
        <v>2.31803272688227</v>
      </c>
      <c r="I78" s="32">
        <f>IxI!J79</f>
        <v>0</v>
      </c>
      <c r="J78" s="32">
        <f>IxI!K79</f>
        <v>4.7849824765784996</v>
      </c>
      <c r="K78" s="32">
        <f>IxI!L79</f>
        <v>22.911235750187601</v>
      </c>
      <c r="L78" s="32">
        <f>IxI!M79</f>
        <v>1.74488192288739</v>
      </c>
      <c r="M78" s="32">
        <f>IxI!N79</f>
        <v>4.6572975070746301</v>
      </c>
      <c r="N78" s="32">
        <f>IxI!O79</f>
        <v>2.1954675277313398</v>
      </c>
      <c r="O78" s="32">
        <f>IxI!P79</f>
        <v>0.32485160098397797</v>
      </c>
      <c r="P78" s="32">
        <f>IxI!Q79</f>
        <v>6.2627696658284799</v>
      </c>
      <c r="Q78" s="32">
        <f>IxI!R79</f>
        <v>3.9445284980914601</v>
      </c>
      <c r="R78" s="32">
        <f>IxI!S79</f>
        <v>0.66082178488741705</v>
      </c>
      <c r="S78" s="32">
        <f>IxI!T79</f>
        <v>23.345397698943401</v>
      </c>
      <c r="T78" s="32">
        <f>IxI!U79</f>
        <v>0.59971038499668805</v>
      </c>
      <c r="U78" s="32">
        <f>IxI!V79</f>
        <v>1.5558136337508699</v>
      </c>
      <c r="V78" s="32">
        <f>IxI!W79</f>
        <v>0</v>
      </c>
      <c r="W78" s="32">
        <f>IxI!X79</f>
        <v>2.5589127133747902</v>
      </c>
      <c r="X78" s="32">
        <f>IxI!Y79</f>
        <v>2.97883389704816</v>
      </c>
      <c r="Y78" s="32">
        <f>IxI!Z79</f>
        <v>0.58358181867518899</v>
      </c>
      <c r="Z78" s="32">
        <f>IxI!AA79</f>
        <v>6.7001248816496002</v>
      </c>
      <c r="AA78" s="32">
        <f>IxI!AB79</f>
        <v>5.2937708336495701</v>
      </c>
      <c r="AB78" s="32">
        <f>IxI!AC79</f>
        <v>1.1981985483625599</v>
      </c>
      <c r="AC78" s="32">
        <f>IxI!AD79</f>
        <v>11.5308475041929</v>
      </c>
      <c r="AD78" s="32">
        <f>IxI!AE79</f>
        <v>0.37295525801169799</v>
      </c>
      <c r="AE78" s="32">
        <f>IxI!AF79</f>
        <v>0.538741741745282</v>
      </c>
      <c r="AF78" s="32">
        <f>IxI!AG79</f>
        <v>1.70725679177156</v>
      </c>
      <c r="AG78" s="32">
        <f>IxI!AH79</f>
        <v>0.84025971901069396</v>
      </c>
      <c r="AH78" s="32">
        <f>IxI!AI79</f>
        <v>4.4348018946384498</v>
      </c>
      <c r="AI78" s="32">
        <f>IxI!AJ79</f>
        <v>4.3124199588502501</v>
      </c>
      <c r="AJ78" s="32">
        <f>IxI!AK79</f>
        <v>3.4238453281883601</v>
      </c>
      <c r="AK78" s="32">
        <f>IxI!AL79</f>
        <v>3.1321239081094201</v>
      </c>
      <c r="AL78" s="32">
        <f>IxI!AM79</f>
        <v>0.903533638088169</v>
      </c>
      <c r="AM78" s="32">
        <f>IxI!AN79</f>
        <v>0.65018494981608599</v>
      </c>
      <c r="AN78" s="32">
        <f>IxI!AO79</f>
        <v>14.0339607684163</v>
      </c>
      <c r="AO78" s="32">
        <f>IxI!AP79</f>
        <v>14.024378151483701</v>
      </c>
      <c r="AP78" s="32">
        <f>IxI!AQ79</f>
        <v>3.9516060722295201</v>
      </c>
      <c r="AQ78" s="32">
        <f>IxI!AR79</f>
        <v>10.7257541171344</v>
      </c>
      <c r="AR78" s="32">
        <f>IxI!AS79</f>
        <v>2.19501477025476</v>
      </c>
      <c r="AS78" s="32">
        <f>IxI!AT79</f>
        <v>12.1458010824513</v>
      </c>
      <c r="AT78" s="32">
        <f>IxI!AU79</f>
        <v>2.5383877614946102</v>
      </c>
      <c r="AU78" s="32">
        <f>IxI!AV79</f>
        <v>5.3285309938284096</v>
      </c>
      <c r="AV78" s="32">
        <f>IxI!AW79</f>
        <v>10.5331206843289</v>
      </c>
      <c r="AW78" s="32">
        <f>IxI!AX79</f>
        <v>33.966511361504701</v>
      </c>
      <c r="AX78" s="32">
        <f>IxI!AY79</f>
        <v>6.7585733002354598</v>
      </c>
      <c r="AY78" s="32">
        <f>IxI!AZ79</f>
        <v>3.9393635155098501</v>
      </c>
      <c r="AZ78" s="32">
        <f>IxI!BA79</f>
        <v>4.8817033533896996</v>
      </c>
      <c r="BA78" s="32">
        <f>IxI!BB79</f>
        <v>4.2950343502292402E-3</v>
      </c>
      <c r="BB78" s="32">
        <f>IxI!BC79</f>
        <v>44.518463910638602</v>
      </c>
      <c r="BC78" s="32">
        <f>IxI!BD79</f>
        <v>13.6947766667225</v>
      </c>
      <c r="BD78" s="32">
        <f>IxI!BE79</f>
        <v>23.5708758118963</v>
      </c>
      <c r="BE78" s="32">
        <f>IxI!BF79</f>
        <v>12.689066307782801</v>
      </c>
      <c r="BF78" s="32">
        <f>IxI!BG79</f>
        <v>44.864429214926098</v>
      </c>
      <c r="BG78" s="32">
        <f>IxI!BH79</f>
        <v>48.595386428757401</v>
      </c>
      <c r="BH78" s="32">
        <f>IxI!BI79</f>
        <v>2.83201612691103</v>
      </c>
      <c r="BI78" s="32">
        <f>IxI!BJ79</f>
        <v>13.240112210171199</v>
      </c>
      <c r="BJ78" s="32">
        <f>IxI!BK79</f>
        <v>1.8228717518175399</v>
      </c>
      <c r="BK78" s="32">
        <f>IxI!BL79</f>
        <v>5.9196716435210304</v>
      </c>
      <c r="BL78" s="32">
        <f>IxI!BM79</f>
        <v>16.753466222744301</v>
      </c>
      <c r="BM78" s="32">
        <f>IxI!BN79</f>
        <v>4.9249434800806098</v>
      </c>
      <c r="BN78" s="32">
        <f>IxI!BO79</f>
        <v>12.0506546553275</v>
      </c>
      <c r="BO78" s="32">
        <f>IxI!BP79</f>
        <v>24.209005037558299</v>
      </c>
      <c r="BP78" s="32">
        <f>IxI!BQ79</f>
        <v>1.6235300310323699</v>
      </c>
      <c r="BQ78" s="32">
        <f>IxI!BR79</f>
        <v>1.1588468029669501</v>
      </c>
      <c r="BR78" s="32">
        <f>IxI!BS79</f>
        <v>0.45074452702561801</v>
      </c>
      <c r="BS78" s="32">
        <f>IxI!BT79</f>
        <v>15.1979329421063</v>
      </c>
      <c r="BT78" s="32">
        <f>IxI!BU79</f>
        <v>8.5235661564966296</v>
      </c>
      <c r="BU78" s="32">
        <f>IxI!BV79</f>
        <v>0.688973884166177</v>
      </c>
      <c r="BV78" s="32">
        <f>IxI!BW79</f>
        <v>96.265608525007195</v>
      </c>
      <c r="BW78" s="32">
        <f>IxI!BX79</f>
        <v>49.316745241817202</v>
      </c>
      <c r="BX78" s="32">
        <f>IxI!BY79</f>
        <v>5.3306042679962697</v>
      </c>
      <c r="BY78" s="32">
        <f>IxI!BZ79</f>
        <v>118.595406809474</v>
      </c>
      <c r="BZ78" s="32">
        <f>IxI!CA79</f>
        <v>787.09678195900597</v>
      </c>
      <c r="CA78" s="32">
        <f>IxI!CB79</f>
        <v>7.7701162586469197</v>
      </c>
      <c r="CB78" s="32">
        <f>IxI!CC79</f>
        <v>4.6897176782404504</v>
      </c>
      <c r="CC78" s="32">
        <f>IxI!CD79</f>
        <v>5.2369466236926696</v>
      </c>
      <c r="CD78" s="32">
        <f>IxI!CE79</f>
        <v>5.9969368381088604</v>
      </c>
      <c r="CE78" s="32">
        <f>IxI!CF79</f>
        <v>28.9815909636824</v>
      </c>
      <c r="CF78" s="32">
        <f>IxI!CG79</f>
        <v>2.3445068589783302</v>
      </c>
      <c r="CG78" s="32">
        <f>IxI!CH79</f>
        <v>1.2727243321653601</v>
      </c>
      <c r="CH78" s="32">
        <f>IxI!CI79</f>
        <v>2.2040068559153498</v>
      </c>
      <c r="CI78" s="32">
        <f>IxI!CJ79</f>
        <v>0.27233645630521902</v>
      </c>
      <c r="CJ78" s="32">
        <f>IxI!CK79</f>
        <v>6.91342564081459</v>
      </c>
      <c r="CK78" s="32">
        <f>IxI!CL79</f>
        <v>6.8095585098489204</v>
      </c>
      <c r="CL78" s="32">
        <f>IxI!CM79</f>
        <v>15.3071643933215</v>
      </c>
      <c r="CM78" s="32">
        <f>IxI!CN79</f>
        <v>0.86808232498579696</v>
      </c>
      <c r="CN78" s="32">
        <f>IxI!CO79</f>
        <v>6.3405252394614804</v>
      </c>
      <c r="CO78" s="32">
        <f>IxI!CP79</f>
        <v>3.4946976976353801</v>
      </c>
      <c r="CP78" s="32">
        <f>IxI!CQ79</f>
        <v>131.398170344645</v>
      </c>
      <c r="CQ78" s="32">
        <f>IxI!CR79</f>
        <v>2.8114438047137198</v>
      </c>
      <c r="CR78" s="32">
        <f>IxI!CS79</f>
        <v>20.200686486618199</v>
      </c>
      <c r="CS78" s="32">
        <f>IxI!CT79</f>
        <v>3.6969365090588999</v>
      </c>
      <c r="CT78" s="32">
        <f>IxI!CU79</f>
        <v>6.5165189133832305E-2</v>
      </c>
      <c r="CU78" s="32">
        <f>IxI!CV79</f>
        <v>1.1171155652014</v>
      </c>
      <c r="CV78" s="32">
        <f>IxI!CW79</f>
        <v>0.41939462677101702</v>
      </c>
      <c r="CW78" s="32">
        <f>IxI!CX79</f>
        <v>6.4195222113637103</v>
      </c>
      <c r="CX78" s="32">
        <f>IxI!CY79</f>
        <v>2.9542299129287599</v>
      </c>
      <c r="CY78" s="32">
        <f>IxI!CZ79</f>
        <v>2.2217697931858198</v>
      </c>
      <c r="CZ78" s="32">
        <f>IxI!DA79</f>
        <v>0.65846667789828806</v>
      </c>
      <c r="DA78" s="32">
        <f>IxI!DB79</f>
        <v>8.9217539186280295</v>
      </c>
      <c r="DB78" s="32">
        <f>IxI!DC79</f>
        <v>0</v>
      </c>
      <c r="DC78" s="32">
        <f>SUM(IxI!DE79:DF79)</f>
        <v>618.05034997531902</v>
      </c>
      <c r="DD78" s="32">
        <v>0</v>
      </c>
      <c r="DE78" s="32">
        <f>SUM(IxI!DH79:DI79)</f>
        <v>0</v>
      </c>
      <c r="DF78" s="32">
        <f>IxI!DK79</f>
        <v>59.4532546450897</v>
      </c>
      <c r="DG78" s="32">
        <f>SUM(IxI!DL79:DM79)</f>
        <v>-1.3652504351665399E-2</v>
      </c>
      <c r="DH78" s="32">
        <f>IxI!DG79</f>
        <v>3.8213186761824298</v>
      </c>
      <c r="DI78" s="32">
        <f>IxI!DO79</f>
        <v>5491.0750560444303</v>
      </c>
      <c r="DJ78" s="32">
        <f>IxI!DP79</f>
        <v>951.33671812539399</v>
      </c>
      <c r="DK78" s="32">
        <v>0</v>
      </c>
      <c r="DL78" s="32">
        <v>0</v>
      </c>
      <c r="DM78" s="32">
        <v>0</v>
      </c>
      <c r="DN78" s="134">
        <f t="shared" si="2"/>
        <v>9026.247541183473</v>
      </c>
      <c r="DO78" s="22"/>
      <c r="DP78" s="126"/>
      <c r="DQ78" s="411">
        <f>Data!R102</f>
        <v>45054.865532963166</v>
      </c>
      <c r="DR78" s="143">
        <f>Data!S102</f>
        <v>2.0204598170719765E-2</v>
      </c>
      <c r="DS78" s="21"/>
      <c r="DT78" s="138">
        <v>3698.747973</v>
      </c>
      <c r="DU78" s="143">
        <f t="shared" si="3"/>
        <v>9.6217985644656029E-2</v>
      </c>
      <c r="DV78" s="21"/>
    </row>
    <row r="79" spans="1:126">
      <c r="A79" s="30" t="str">
        <f>IxI!B80</f>
        <v>73</v>
      </c>
      <c r="B79" s="29" t="str">
        <f>IxI!C80</f>
        <v>Insurance &amp; pensions</v>
      </c>
      <c r="C79" s="27">
        <f>IxI!D80</f>
        <v>19.4224255334018</v>
      </c>
      <c r="D79" s="27">
        <f>IxI!E80</f>
        <v>5.1014177048779698E-3</v>
      </c>
      <c r="E79" s="27">
        <f>IxI!F80</f>
        <v>0.10133089763467</v>
      </c>
      <c r="F79" s="27">
        <f>IxI!G80</f>
        <v>11.688692577930601</v>
      </c>
      <c r="G79" s="27">
        <f>IxI!H80</f>
        <v>11.7277391886978</v>
      </c>
      <c r="H79" s="27">
        <f>IxI!I80</f>
        <v>1.0263663833618</v>
      </c>
      <c r="I79" s="27">
        <f>IxI!J80</f>
        <v>0</v>
      </c>
      <c r="J79" s="27">
        <f>IxI!K80</f>
        <v>0.690120327740402</v>
      </c>
      <c r="K79" s="27">
        <f>IxI!L80</f>
        <v>24.745171415438801</v>
      </c>
      <c r="L79" s="27">
        <f>IxI!M80</f>
        <v>1.46524674800724</v>
      </c>
      <c r="M79" s="27">
        <f>IxI!N80</f>
        <v>1.0637550977221999</v>
      </c>
      <c r="N79" s="27">
        <f>IxI!O80</f>
        <v>0.32956039220038502</v>
      </c>
      <c r="O79" s="27">
        <f>IxI!P80</f>
        <v>6.3072681151821394E-2</v>
      </c>
      <c r="P79" s="27">
        <f>IxI!Q80</f>
        <v>2.0681968221543698</v>
      </c>
      <c r="Q79" s="27">
        <f>IxI!R80</f>
        <v>0.75784195864461201</v>
      </c>
      <c r="R79" s="27">
        <f>IxI!S80</f>
        <v>0.21700692716884301</v>
      </c>
      <c r="S79" s="27">
        <f>IxI!T80</f>
        <v>2.8269381608708102</v>
      </c>
      <c r="T79" s="27">
        <f>IxI!U80</f>
        <v>9.2376244864255094E-2</v>
      </c>
      <c r="U79" s="27">
        <f>IxI!V80</f>
        <v>0.16050230241932201</v>
      </c>
      <c r="V79" s="27">
        <f>IxI!W80</f>
        <v>0</v>
      </c>
      <c r="W79" s="27">
        <f>IxI!X80</f>
        <v>0.81103126445298401</v>
      </c>
      <c r="X79" s="27">
        <f>IxI!Y80</f>
        <v>1.0470689960491499</v>
      </c>
      <c r="Y79" s="27">
        <f>IxI!Z80</f>
        <v>0.19181784404487101</v>
      </c>
      <c r="Z79" s="27">
        <f>IxI!AA80</f>
        <v>2.8253582566350901</v>
      </c>
      <c r="AA79" s="27">
        <f>IxI!AB80</f>
        <v>1.8681979581083099</v>
      </c>
      <c r="AB79" s="27">
        <f>IxI!AC80</f>
        <v>0.800351516429611</v>
      </c>
      <c r="AC79" s="27">
        <f>IxI!AD80</f>
        <v>2.3334432470373301</v>
      </c>
      <c r="AD79" s="27">
        <f>IxI!AE80</f>
        <v>7.3836953151989002E-2</v>
      </c>
      <c r="AE79" s="27">
        <f>IxI!AF80</f>
        <v>0.114913773885137</v>
      </c>
      <c r="AF79" s="27">
        <f>IxI!AG80</f>
        <v>0.20398910759716701</v>
      </c>
      <c r="AG79" s="27">
        <f>IxI!AH80</f>
        <v>0.344867456335121</v>
      </c>
      <c r="AH79" s="27">
        <f>IxI!AI80</f>
        <v>0.92083998721374205</v>
      </c>
      <c r="AI79" s="27">
        <f>IxI!AJ80</f>
        <v>1.3043687246920499</v>
      </c>
      <c r="AJ79" s="27">
        <f>IxI!AK80</f>
        <v>0.65900581878134401</v>
      </c>
      <c r="AK79" s="27">
        <f>IxI!AL80</f>
        <v>0.588279850813612</v>
      </c>
      <c r="AL79" s="27">
        <f>IxI!AM80</f>
        <v>0.105083710013696</v>
      </c>
      <c r="AM79" s="27">
        <f>IxI!AN80</f>
        <v>5.0731806164853399E-2</v>
      </c>
      <c r="AN79" s="27">
        <f>IxI!AO80</f>
        <v>10.661209211296001</v>
      </c>
      <c r="AO79" s="27">
        <f>IxI!AP80</f>
        <v>2.3345607527348902</v>
      </c>
      <c r="AP79" s="27">
        <f>IxI!AQ80</f>
        <v>1.2291013772172601</v>
      </c>
      <c r="AQ79" s="27">
        <f>IxI!AR80</f>
        <v>4.8544993711753897</v>
      </c>
      <c r="AR79" s="27">
        <f>IxI!AS80</f>
        <v>0.20193446285792599</v>
      </c>
      <c r="AS79" s="27">
        <f>IxI!AT80</f>
        <v>3.5971442735850201</v>
      </c>
      <c r="AT79" s="27">
        <f>IxI!AU80</f>
        <v>1.08398440539236</v>
      </c>
      <c r="AU79" s="27">
        <f>IxI!AV80</f>
        <v>0.70233220554058096</v>
      </c>
      <c r="AV79" s="27">
        <f>IxI!AW80</f>
        <v>2.69815064110692</v>
      </c>
      <c r="AW79" s="27">
        <f>IxI!AX80</f>
        <v>12.5281828933261</v>
      </c>
      <c r="AX79" s="27">
        <f>IxI!AY80</f>
        <v>1.2528803878185899</v>
      </c>
      <c r="AY79" s="27">
        <f>IxI!AZ80</f>
        <v>6.1507802198855002</v>
      </c>
      <c r="AZ79" s="27">
        <f>IxI!BA80</f>
        <v>4.5572543985503202</v>
      </c>
      <c r="BA79" s="27">
        <f>IxI!BB80</f>
        <v>1.5738112681480199E-3</v>
      </c>
      <c r="BB79" s="27">
        <f>IxI!BC80</f>
        <v>26.2707373586769</v>
      </c>
      <c r="BC79" s="27">
        <f>IxI!BD80</f>
        <v>11.091995327504099</v>
      </c>
      <c r="BD79" s="27">
        <f>IxI!BE80</f>
        <v>9.5783806750399201</v>
      </c>
      <c r="BE79" s="27">
        <f>IxI!BF80</f>
        <v>5.51138846012116</v>
      </c>
      <c r="BF79" s="27">
        <f>IxI!BG80</f>
        <v>42.961446692534402</v>
      </c>
      <c r="BG79" s="27">
        <f>IxI!BH80</f>
        <v>68.982408304009397</v>
      </c>
      <c r="BH79" s="27">
        <f>IxI!BI80</f>
        <v>1.0811779469978899</v>
      </c>
      <c r="BI79" s="27">
        <f>IxI!BJ80</f>
        <v>8.0766479260333597</v>
      </c>
      <c r="BJ79" s="27">
        <f>IxI!BK80</f>
        <v>2.3098530709623</v>
      </c>
      <c r="BK79" s="27">
        <f>IxI!BL80</f>
        <v>8.8792711686177999</v>
      </c>
      <c r="BL79" s="27">
        <f>IxI!BM80</f>
        <v>6.5203082525145604</v>
      </c>
      <c r="BM79" s="27">
        <f>IxI!BN80</f>
        <v>2.7636238103106998</v>
      </c>
      <c r="BN79" s="27">
        <f>IxI!BO80</f>
        <v>7.4240156981982004</v>
      </c>
      <c r="BO79" s="27">
        <f>IxI!BP80</f>
        <v>9.36641113153925</v>
      </c>
      <c r="BP79" s="27">
        <f>IxI!BQ80</f>
        <v>0.65473078770969995</v>
      </c>
      <c r="BQ79" s="27">
        <f>IxI!BR80</f>
        <v>0.48303122993801001</v>
      </c>
      <c r="BR79" s="27">
        <f>IxI!BS80</f>
        <v>0.203750102477298</v>
      </c>
      <c r="BS79" s="27">
        <f>IxI!BT80</f>
        <v>9.0845521567925207</v>
      </c>
      <c r="BT79" s="27">
        <f>IxI!BU80</f>
        <v>3.8470754088746602</v>
      </c>
      <c r="BU79" s="27">
        <f>IxI!BV80</f>
        <v>0.28025857124675402</v>
      </c>
      <c r="BV79" s="27">
        <f>IxI!BW80</f>
        <v>29.184629974624201</v>
      </c>
      <c r="BW79" s="27">
        <f>IxI!BX80</f>
        <v>2627.169803924</v>
      </c>
      <c r="BX79" s="27">
        <f>IxI!BY80</f>
        <v>2.0012997242053099</v>
      </c>
      <c r="BY79" s="27">
        <f>IxI!BZ80</f>
        <v>32.759659650552301</v>
      </c>
      <c r="BZ79" s="27">
        <f>IxI!CA80</f>
        <v>0</v>
      </c>
      <c r="CA79" s="27">
        <f>IxI!CB80</f>
        <v>1.4314371383173601</v>
      </c>
      <c r="CB79" s="27">
        <f>IxI!CC80</f>
        <v>1.6227196137772799</v>
      </c>
      <c r="CC79" s="27">
        <f>IxI!CD80</f>
        <v>1.3457855944179899</v>
      </c>
      <c r="CD79" s="27">
        <f>IxI!CE80</f>
        <v>1.29264480602134</v>
      </c>
      <c r="CE79" s="27">
        <f>IxI!CF80</f>
        <v>5.2042964818162103</v>
      </c>
      <c r="CF79" s="27">
        <f>IxI!CG80</f>
        <v>1.175488697259</v>
      </c>
      <c r="CG79" s="27">
        <f>IxI!CH80</f>
        <v>0.28884727099598201</v>
      </c>
      <c r="CH79" s="27">
        <f>IxI!CI80</f>
        <v>0.38354955877099101</v>
      </c>
      <c r="CI79" s="27">
        <f>IxI!CJ80</f>
        <v>0.36618134898613902</v>
      </c>
      <c r="CJ79" s="27">
        <f>IxI!CK80</f>
        <v>3.6237180377525999</v>
      </c>
      <c r="CK79" s="27">
        <f>IxI!CL80</f>
        <v>1.3007961992986901</v>
      </c>
      <c r="CL79" s="27">
        <f>IxI!CM80</f>
        <v>7.0445299233292298</v>
      </c>
      <c r="CM79" s="27">
        <f>IxI!CN80</f>
        <v>0.102119144350238</v>
      </c>
      <c r="CN79" s="27">
        <f>IxI!CO80</f>
        <v>2.4942802808857798</v>
      </c>
      <c r="CO79" s="27">
        <f>IxI!CP80</f>
        <v>0.95622107984139104</v>
      </c>
      <c r="CP79" s="27">
        <f>IxI!CQ80</f>
        <v>117.545906041732</v>
      </c>
      <c r="CQ79" s="27">
        <f>IxI!CR80</f>
        <v>11.3866041059431</v>
      </c>
      <c r="CR79" s="27">
        <f>IxI!CS80</f>
        <v>56.661775828779902</v>
      </c>
      <c r="CS79" s="27">
        <f>IxI!CT80</f>
        <v>7.0082543417345304</v>
      </c>
      <c r="CT79" s="27">
        <f>IxI!CU80</f>
        <v>1.6428467842012899</v>
      </c>
      <c r="CU79" s="27">
        <f>IxI!CV80</f>
        <v>1.2403247352078199</v>
      </c>
      <c r="CV79" s="27">
        <f>IxI!CW80</f>
        <v>1.30383935531372</v>
      </c>
      <c r="CW79" s="27">
        <f>IxI!CX80</f>
        <v>1.34456501640703</v>
      </c>
      <c r="CX79" s="27">
        <f>IxI!CY80</f>
        <v>3.5291638815318902</v>
      </c>
      <c r="CY79" s="27">
        <f>IxI!CZ80</f>
        <v>0.49044079644035798</v>
      </c>
      <c r="CZ79" s="27">
        <f>IxI!DA80</f>
        <v>0.43828621167272502</v>
      </c>
      <c r="DA79" s="27">
        <f>IxI!DB80</f>
        <v>3.3851891723830598</v>
      </c>
      <c r="DB79" s="27">
        <f>IxI!DC80</f>
        <v>0</v>
      </c>
      <c r="DC79" s="27">
        <f>SUM(IxI!DE80:DF80)</f>
        <v>2211.1721373885298</v>
      </c>
      <c r="DD79" s="27">
        <v>0</v>
      </c>
      <c r="DE79" s="27">
        <f>SUM(IxI!DH80:DI80)</f>
        <v>0</v>
      </c>
      <c r="DF79" s="27">
        <f>IxI!DK80</f>
        <v>15.9509418843202</v>
      </c>
      <c r="DG79" s="27">
        <f>SUM(IxI!DL80:DM80)</f>
        <v>-2.2663189526403501E-2</v>
      </c>
      <c r="DH79" s="27">
        <f>IxI!DG80</f>
        <v>10.662838459516401</v>
      </c>
      <c r="DI79" s="27">
        <f>IxI!DO80</f>
        <v>2761.5349370815302</v>
      </c>
      <c r="DJ79" s="27">
        <f>IxI!DP80</f>
        <v>45.582138511773202</v>
      </c>
      <c r="DK79" s="27">
        <v>0</v>
      </c>
      <c r="DL79" s="27">
        <v>0</v>
      </c>
      <c r="DM79" s="27">
        <v>0</v>
      </c>
      <c r="DN79" s="133">
        <f t="shared" si="2"/>
        <v>8340.5248186970657</v>
      </c>
      <c r="DO79" s="22"/>
      <c r="DP79" s="126"/>
      <c r="DQ79" s="410">
        <f>Data!R103</f>
        <v>18575.043455987274</v>
      </c>
      <c r="DR79" s="142">
        <f>Data!S103</f>
        <v>8.3298725807382928E-3</v>
      </c>
      <c r="DS79" s="21"/>
      <c r="DT79" s="137">
        <v>1505.4309089999999</v>
      </c>
      <c r="DU79" s="142">
        <f t="shared" si="3"/>
        <v>3.9161773294247498E-2</v>
      </c>
      <c r="DV79" s="21"/>
    </row>
    <row r="80" spans="1:126">
      <c r="A80" s="24" t="str">
        <f>IxI!B81</f>
        <v>74</v>
      </c>
      <c r="B80" s="23" t="str">
        <f>IxI!C81</f>
        <v>Auxiliary financial services</v>
      </c>
      <c r="C80" s="21">
        <f>IxI!D81</f>
        <v>5.6408160870498499E-2</v>
      </c>
      <c r="D80" s="21">
        <f>IxI!E81</f>
        <v>5.95908447366121E-3</v>
      </c>
      <c r="E80" s="21">
        <f>IxI!F81</f>
        <v>9.2872241226194894E-3</v>
      </c>
      <c r="F80" s="21">
        <f>IxI!G81</f>
        <v>0</v>
      </c>
      <c r="G80" s="21">
        <f>IxI!H81</f>
        <v>2.1041483202093999E-3</v>
      </c>
      <c r="H80" s="21">
        <f>IxI!I81</f>
        <v>0.174838916943025</v>
      </c>
      <c r="I80" s="21">
        <f>IxI!J81</f>
        <v>0</v>
      </c>
      <c r="J80" s="21">
        <f>IxI!K81</f>
        <v>0.15790615011085199</v>
      </c>
      <c r="K80" s="21">
        <f>IxI!L81</f>
        <v>1.8536929670662901</v>
      </c>
      <c r="L80" s="21">
        <f>IxI!M81</f>
        <v>0.11369878933312599</v>
      </c>
      <c r="M80" s="21">
        <f>IxI!N81</f>
        <v>8.0981069874664496E-2</v>
      </c>
      <c r="N80" s="21">
        <f>IxI!O81</f>
        <v>3.5349033819682303E-2</v>
      </c>
      <c r="O80" s="21">
        <f>IxI!P81</f>
        <v>3.6075972229503402E-3</v>
      </c>
      <c r="P80" s="21">
        <f>IxI!Q81</f>
        <v>6.1034312784447098E-2</v>
      </c>
      <c r="Q80" s="21">
        <f>IxI!R81</f>
        <v>9.3637841692616797E-2</v>
      </c>
      <c r="R80" s="21">
        <f>IxI!S81</f>
        <v>8.6369558381022195E-3</v>
      </c>
      <c r="S80" s="21">
        <f>IxI!T81</f>
        <v>0.365254939068691</v>
      </c>
      <c r="T80" s="21">
        <f>IxI!U81</f>
        <v>1.45836692789688E-2</v>
      </c>
      <c r="U80" s="21">
        <f>IxI!V81</f>
        <v>2.55721695729993E-2</v>
      </c>
      <c r="V80" s="21">
        <f>IxI!W81</f>
        <v>0</v>
      </c>
      <c r="W80" s="21">
        <f>IxI!X81</f>
        <v>5.9083687318926499E-2</v>
      </c>
      <c r="X80" s="21">
        <f>IxI!Y81</f>
        <v>5.6753429570256302E-2</v>
      </c>
      <c r="Y80" s="21">
        <f>IxI!Z81</f>
        <v>2.47218915339186E-3</v>
      </c>
      <c r="Z80" s="21">
        <f>IxI!AA81</f>
        <v>4.5897513142738197E-2</v>
      </c>
      <c r="AA80" s="21">
        <f>IxI!AB81</f>
        <v>0.139838629585917</v>
      </c>
      <c r="AB80" s="21">
        <f>IxI!AC81</f>
        <v>6.9061801474965503E-2</v>
      </c>
      <c r="AC80" s="21">
        <f>IxI!AD81</f>
        <v>0.32035493575656998</v>
      </c>
      <c r="AD80" s="21">
        <f>IxI!AE81</f>
        <v>7.2542257085425098E-3</v>
      </c>
      <c r="AE80" s="21">
        <f>IxI!AF81</f>
        <v>1.06802401195196E-2</v>
      </c>
      <c r="AF80" s="21">
        <f>IxI!AG81</f>
        <v>6.7156304653987905E-2</v>
      </c>
      <c r="AG80" s="21">
        <f>IxI!AH81</f>
        <v>1.46945845093698E-2</v>
      </c>
      <c r="AH80" s="21">
        <f>IxI!AI81</f>
        <v>0.120030216099272</v>
      </c>
      <c r="AI80" s="21">
        <f>IxI!AJ81</f>
        <v>7.3626173079527193E-2</v>
      </c>
      <c r="AJ80" s="21">
        <f>IxI!AK81</f>
        <v>0.21120702068981001</v>
      </c>
      <c r="AK80" s="21">
        <f>IxI!AL81</f>
        <v>8.6773281050526896E-2</v>
      </c>
      <c r="AL80" s="21">
        <f>IxI!AM81</f>
        <v>3.2752002224302898E-2</v>
      </c>
      <c r="AM80" s="21">
        <f>IxI!AN81</f>
        <v>5.46124168838172E-3</v>
      </c>
      <c r="AN80" s="21">
        <f>IxI!AO81</f>
        <v>0.76546608874192801</v>
      </c>
      <c r="AO80" s="21">
        <f>IxI!AP81</f>
        <v>0.420274392239534</v>
      </c>
      <c r="AP80" s="21">
        <f>IxI!AQ81</f>
        <v>0.141840138337962</v>
      </c>
      <c r="AQ80" s="21">
        <f>IxI!AR81</f>
        <v>0.36031976139992</v>
      </c>
      <c r="AR80" s="21">
        <f>IxI!AS81</f>
        <v>4.7841204208255703E-2</v>
      </c>
      <c r="AS80" s="21">
        <f>IxI!AT81</f>
        <v>0.49338639161036602</v>
      </c>
      <c r="AT80" s="21">
        <f>IxI!AU81</f>
        <v>4.1738196626894299E-2</v>
      </c>
      <c r="AU80" s="21">
        <f>IxI!AV81</f>
        <v>0.12607610223725901</v>
      </c>
      <c r="AV80" s="21">
        <f>IxI!AW81</f>
        <v>0.44028984949306899</v>
      </c>
      <c r="AW80" s="21">
        <f>IxI!AX81</f>
        <v>0.31229408551051102</v>
      </c>
      <c r="AX80" s="21">
        <f>IxI!AY81</f>
        <v>3.6899678196634401E-2</v>
      </c>
      <c r="AY80" s="21">
        <f>IxI!AZ81</f>
        <v>0.136390936201465</v>
      </c>
      <c r="AZ80" s="21">
        <f>IxI!BA81</f>
        <v>0.809853595707411</v>
      </c>
      <c r="BA80" s="21">
        <f>IxI!BB81</f>
        <v>5.2391985257875604E-4</v>
      </c>
      <c r="BB80" s="21">
        <f>IxI!BC81</f>
        <v>3.5158809196282998</v>
      </c>
      <c r="BC80" s="21">
        <f>IxI!BD81</f>
        <v>1.45971061190173</v>
      </c>
      <c r="BD80" s="21">
        <f>IxI!BE81</f>
        <v>2.0449768862375799</v>
      </c>
      <c r="BE80" s="21">
        <f>IxI!BF81</f>
        <v>0.69714492574404296</v>
      </c>
      <c r="BF80" s="21">
        <f>IxI!BG81</f>
        <v>3.33477687501188</v>
      </c>
      <c r="BG80" s="21">
        <f>IxI!BH81</f>
        <v>2.9818211144909101</v>
      </c>
      <c r="BH80" s="21">
        <f>IxI!BI81</f>
        <v>0.641809551720535</v>
      </c>
      <c r="BI80" s="21">
        <f>IxI!BJ81</f>
        <v>1.0949271653383501</v>
      </c>
      <c r="BJ80" s="21">
        <f>IxI!BK81</f>
        <v>0.42871413705815697</v>
      </c>
      <c r="BK80" s="21">
        <f>IxI!BL81</f>
        <v>1.35018291265058</v>
      </c>
      <c r="BL80" s="21">
        <f>IxI!BM81</f>
        <v>1.3289754677993399</v>
      </c>
      <c r="BM80" s="21">
        <f>IxI!BN81</f>
        <v>0.38828415755027201</v>
      </c>
      <c r="BN80" s="21">
        <f>IxI!BO81</f>
        <v>0.68642615311937705</v>
      </c>
      <c r="BO80" s="21">
        <f>IxI!BP81</f>
        <v>0.89791161738845204</v>
      </c>
      <c r="BP80" s="21">
        <f>IxI!BQ81</f>
        <v>9.3079788888233594E-2</v>
      </c>
      <c r="BQ80" s="21">
        <f>IxI!BR81</f>
        <v>0.182699900891407</v>
      </c>
      <c r="BR80" s="21">
        <f>IxI!BS81</f>
        <v>6.9943024993179795E-2</v>
      </c>
      <c r="BS80" s="21">
        <f>IxI!BT81</f>
        <v>1.6400221346935699</v>
      </c>
      <c r="BT80" s="21">
        <f>IxI!BU81</f>
        <v>1.8895856469199099</v>
      </c>
      <c r="BU80" s="21">
        <f>IxI!BV81</f>
        <v>0.120357567246624</v>
      </c>
      <c r="BV80" s="21">
        <f>IxI!BW81</f>
        <v>24.774903358507501</v>
      </c>
      <c r="BW80" s="21">
        <f>IxI!BX81</f>
        <v>56.503113162007402</v>
      </c>
      <c r="BX80" s="21">
        <f>IxI!BY81</f>
        <v>50.613181913471003</v>
      </c>
      <c r="BY80" s="21">
        <f>IxI!BZ81</f>
        <v>0.23191072459048701</v>
      </c>
      <c r="BZ80" s="21">
        <f>IxI!CA81</f>
        <v>0</v>
      </c>
      <c r="CA80" s="21">
        <f>IxI!CB81</f>
        <v>0.61369242121887801</v>
      </c>
      <c r="CB80" s="21">
        <f>IxI!CC81</f>
        <v>0.56908624187947299</v>
      </c>
      <c r="CC80" s="21">
        <f>IxI!CD81</f>
        <v>0.29848421757895899</v>
      </c>
      <c r="CD80" s="21">
        <f>IxI!CE81</f>
        <v>1.6279242752440499</v>
      </c>
      <c r="CE80" s="21">
        <f>IxI!CF81</f>
        <v>7.09728066451017</v>
      </c>
      <c r="CF80" s="21">
        <f>IxI!CG81</f>
        <v>1.21438405391024</v>
      </c>
      <c r="CG80" s="21">
        <f>IxI!CH81</f>
        <v>6.8329599383284603E-2</v>
      </c>
      <c r="CH80" s="21">
        <f>IxI!CI81</f>
        <v>0.74535027865094405</v>
      </c>
      <c r="CI80" s="21">
        <f>IxI!CJ81</f>
        <v>2.85379750158989E-2</v>
      </c>
      <c r="CJ80" s="21">
        <f>IxI!CK81</f>
        <v>0.92514269512818303</v>
      </c>
      <c r="CK80" s="21">
        <f>IxI!CL81</f>
        <v>0.89320713400158003</v>
      </c>
      <c r="CL80" s="21">
        <f>IxI!CM81</f>
        <v>0.67097313426614402</v>
      </c>
      <c r="CM80" s="21">
        <f>IxI!CN81</f>
        <v>0.14343732583114799</v>
      </c>
      <c r="CN80" s="21">
        <f>IxI!CO81</f>
        <v>1.07234718437628</v>
      </c>
      <c r="CO80" s="21">
        <f>IxI!CP81</f>
        <v>1.3051124072977001</v>
      </c>
      <c r="CP80" s="21">
        <f>IxI!CQ81</f>
        <v>2.77195095363893</v>
      </c>
      <c r="CQ80" s="21">
        <f>IxI!CR81</f>
        <v>1.50414716359796</v>
      </c>
      <c r="CR80" s="21">
        <f>IxI!CS81</f>
        <v>1.2900526304104001</v>
      </c>
      <c r="CS80" s="21">
        <f>IxI!CT81</f>
        <v>0.21275442671543501</v>
      </c>
      <c r="CT80" s="21">
        <f>IxI!CU81</f>
        <v>4.7851026639954698E-2</v>
      </c>
      <c r="CU80" s="21">
        <f>IxI!CV81</f>
        <v>0.17799048109680701</v>
      </c>
      <c r="CV80" s="21">
        <f>IxI!CW81</f>
        <v>0.12303555802291299</v>
      </c>
      <c r="CW80" s="21">
        <f>IxI!CX81</f>
        <v>0.21065725903319499</v>
      </c>
      <c r="CX80" s="21">
        <f>IxI!CY81</f>
        <v>0.409738935346528</v>
      </c>
      <c r="CY80" s="21">
        <f>IxI!CZ81</f>
        <v>0.13416999906091101</v>
      </c>
      <c r="CZ80" s="21">
        <f>IxI!DA81</f>
        <v>0.19407318846876201</v>
      </c>
      <c r="DA80" s="21">
        <f>IxI!DB81</f>
        <v>0.43362027888140198</v>
      </c>
      <c r="DB80" s="21">
        <f>IxI!DC81</f>
        <v>0</v>
      </c>
      <c r="DC80" s="21">
        <f>SUM(IxI!DE81:DF81)</f>
        <v>73.958798994770206</v>
      </c>
      <c r="DD80" s="21">
        <v>0</v>
      </c>
      <c r="DE80" s="21">
        <f>SUM(IxI!DH81:DI81)</f>
        <v>0</v>
      </c>
      <c r="DF80" s="21">
        <f>IxI!DK81</f>
        <v>7.7001762348500904</v>
      </c>
      <c r="DG80" s="21">
        <f>SUM(IxI!DL81:DM81)</f>
        <v>-1.4847336462907E-3</v>
      </c>
      <c r="DH80" s="21">
        <f>IxI!DG81</f>
        <v>1.3223968029390301</v>
      </c>
      <c r="DI80" s="21">
        <f>IxI!DO81</f>
        <v>493.11168632901598</v>
      </c>
      <c r="DJ80" s="21">
        <f>IxI!DP81</f>
        <v>458.39839761940198</v>
      </c>
      <c r="DK80" s="21">
        <v>0</v>
      </c>
      <c r="DL80" s="21">
        <v>0</v>
      </c>
      <c r="DM80" s="21">
        <v>0</v>
      </c>
      <c r="DN80" s="132">
        <f t="shared" si="2"/>
        <v>1224.7624873209691</v>
      </c>
      <c r="DO80" s="22"/>
      <c r="DP80" s="126"/>
      <c r="DQ80" s="409">
        <f>Data!R104</f>
        <v>22658.784927130659</v>
      </c>
      <c r="DR80" s="141">
        <f>Data!S104</f>
        <v>1.0161203214655946E-2</v>
      </c>
      <c r="DS80" s="21"/>
      <c r="DT80" s="136">
        <v>136.82292409999999</v>
      </c>
      <c r="DU80" s="141">
        <f t="shared" si="3"/>
        <v>3.5592655252571492E-3</v>
      </c>
      <c r="DV80" s="21"/>
    </row>
    <row r="81" spans="1:126">
      <c r="A81" s="24" t="str">
        <f>IxI!B82</f>
        <v>75</v>
      </c>
      <c r="B81" s="23" t="str">
        <f>IxI!C82</f>
        <v>Real estate - own</v>
      </c>
      <c r="C81" s="21">
        <f>IxI!D82</f>
        <v>12.8129333504236</v>
      </c>
      <c r="D81" s="21">
        <f>IxI!E82</f>
        <v>0</v>
      </c>
      <c r="E81" s="21">
        <f>IxI!F82</f>
        <v>0</v>
      </c>
      <c r="F81" s="21">
        <f>IxI!G82</f>
        <v>0</v>
      </c>
      <c r="G81" s="21">
        <f>IxI!H82</f>
        <v>1.5726438094305599</v>
      </c>
      <c r="H81" s="21">
        <f>IxI!I82</f>
        <v>0</v>
      </c>
      <c r="I81" s="21">
        <f>IxI!J82</f>
        <v>0</v>
      </c>
      <c r="J81" s="21">
        <f>IxI!K82</f>
        <v>6.77110334116416E-2</v>
      </c>
      <c r="K81" s="21">
        <f>IxI!L82</f>
        <v>0</v>
      </c>
      <c r="L81" s="21">
        <f>IxI!M82</f>
        <v>0.43512550985807003</v>
      </c>
      <c r="M81" s="21">
        <f>IxI!N82</f>
        <v>0</v>
      </c>
      <c r="N81" s="21">
        <f>IxI!O82</f>
        <v>0</v>
      </c>
      <c r="O81" s="21">
        <f>IxI!P82</f>
        <v>5.0481194402572302E-3</v>
      </c>
      <c r="P81" s="21">
        <f>IxI!Q82</f>
        <v>2.1488783132452798</v>
      </c>
      <c r="Q81" s="21">
        <f>IxI!R82</f>
        <v>0.85153039084468496</v>
      </c>
      <c r="R81" s="21">
        <f>IxI!S82</f>
        <v>6.2521521042191996E-3</v>
      </c>
      <c r="S81" s="21">
        <f>IxI!T82</f>
        <v>0</v>
      </c>
      <c r="T81" s="21">
        <f>IxI!U82</f>
        <v>0</v>
      </c>
      <c r="U81" s="21">
        <f>IxI!V82</f>
        <v>0</v>
      </c>
      <c r="V81" s="21">
        <f>IxI!W82</f>
        <v>0</v>
      </c>
      <c r="W81" s="21">
        <f>IxI!X82</f>
        <v>1.8104233065237601E-2</v>
      </c>
      <c r="X81" s="21">
        <f>IxI!Y82</f>
        <v>0.88105980896077596</v>
      </c>
      <c r="Y81" s="21">
        <f>IxI!Z82</f>
        <v>0.44449347443030401</v>
      </c>
      <c r="Z81" s="21">
        <f>IxI!AA82</f>
        <v>2.5213326699401701</v>
      </c>
      <c r="AA81" s="21">
        <f>IxI!AB82</f>
        <v>0.908672361508847</v>
      </c>
      <c r="AB81" s="21">
        <f>IxI!AC82</f>
        <v>1.62018970489698</v>
      </c>
      <c r="AC81" s="21">
        <f>IxI!AD82</f>
        <v>0</v>
      </c>
      <c r="AD81" s="21">
        <f>IxI!AE82</f>
        <v>1.1147496963558301E-2</v>
      </c>
      <c r="AE81" s="21">
        <f>IxI!AF82</f>
        <v>0</v>
      </c>
      <c r="AF81" s="21">
        <f>IxI!AG82</f>
        <v>6.4127837997404902E-2</v>
      </c>
      <c r="AG81" s="21">
        <f>IxI!AH82</f>
        <v>2.3996300745500101E-2</v>
      </c>
      <c r="AH81" s="21">
        <f>IxI!AI82</f>
        <v>0.44247803418996201</v>
      </c>
      <c r="AI81" s="21">
        <f>IxI!AJ82</f>
        <v>0.47954197563083201</v>
      </c>
      <c r="AJ81" s="21">
        <f>IxI!AK82</f>
        <v>0.21014985269814701</v>
      </c>
      <c r="AK81" s="21">
        <f>IxI!AL82</f>
        <v>0.11374667047239199</v>
      </c>
      <c r="AL81" s="21">
        <f>IxI!AM82</f>
        <v>0</v>
      </c>
      <c r="AM81" s="21">
        <f>IxI!AN82</f>
        <v>0</v>
      </c>
      <c r="AN81" s="21">
        <f>IxI!AO82</f>
        <v>11.6678582392033</v>
      </c>
      <c r="AO81" s="21">
        <f>IxI!AP82</f>
        <v>0.87593700707167998</v>
      </c>
      <c r="AP81" s="21">
        <f>IxI!AQ82</f>
        <v>1.18615281503368</v>
      </c>
      <c r="AQ81" s="21">
        <f>IxI!AR82</f>
        <v>3.4719326205805201</v>
      </c>
      <c r="AR81" s="21">
        <f>IxI!AS82</f>
        <v>0</v>
      </c>
      <c r="AS81" s="21">
        <f>IxI!AT82</f>
        <v>1.14877426071942</v>
      </c>
      <c r="AT81" s="21">
        <f>IxI!AU82</f>
        <v>1.4067214788873399</v>
      </c>
      <c r="AU81" s="21">
        <f>IxI!AV82</f>
        <v>0</v>
      </c>
      <c r="AV81" s="21">
        <f>IxI!AW82</f>
        <v>1.9192190720787701</v>
      </c>
      <c r="AW81" s="21">
        <f>IxI!AX82</f>
        <v>8.9641786906880707</v>
      </c>
      <c r="AX81" s="21">
        <f>IxI!AY82</f>
        <v>4.5770207781687802</v>
      </c>
      <c r="AY81" s="21">
        <f>IxI!AZ82</f>
        <v>3.2207688255978599</v>
      </c>
      <c r="AZ81" s="21">
        <f>IxI!BA82</f>
        <v>4.36032664450462</v>
      </c>
      <c r="BA81" s="21">
        <f>IxI!BB82</f>
        <v>1.2344833107401599E-3</v>
      </c>
      <c r="BB81" s="21">
        <f>IxI!BC82</f>
        <v>23.028467298115299</v>
      </c>
      <c r="BC81" s="21">
        <f>IxI!BD82</f>
        <v>40.314121455643303</v>
      </c>
      <c r="BD81" s="21">
        <f>IxI!BE82</f>
        <v>24.225337191689</v>
      </c>
      <c r="BE81" s="21">
        <f>IxI!BF82</f>
        <v>7.3093631412679798</v>
      </c>
      <c r="BF81" s="21">
        <f>IxI!BG82</f>
        <v>157.78210813987201</v>
      </c>
      <c r="BG81" s="21">
        <f>IxI!BH82</f>
        <v>338.84389271273898</v>
      </c>
      <c r="BH81" s="21">
        <f>IxI!BI82</f>
        <v>0</v>
      </c>
      <c r="BI81" s="21">
        <f>IxI!BJ82</f>
        <v>15.6035128507074</v>
      </c>
      <c r="BJ81" s="21">
        <f>IxI!BK82</f>
        <v>6.1787886644940304</v>
      </c>
      <c r="BK81" s="21">
        <f>IxI!BL82</f>
        <v>15.9345866369093</v>
      </c>
      <c r="BL81" s="21">
        <f>IxI!BM82</f>
        <v>8.6099712528683607</v>
      </c>
      <c r="BM81" s="21">
        <f>IxI!BN82</f>
        <v>5.4178778484714201</v>
      </c>
      <c r="BN81" s="21">
        <f>IxI!BO82</f>
        <v>14.300898110894201</v>
      </c>
      <c r="BO81" s="21">
        <f>IxI!BP82</f>
        <v>19.921779356214699</v>
      </c>
      <c r="BP81" s="21">
        <f>IxI!BQ82</f>
        <v>1.3172212847842599</v>
      </c>
      <c r="BQ81" s="21">
        <f>IxI!BR82</f>
        <v>8.1833493871285495E-2</v>
      </c>
      <c r="BR81" s="21">
        <f>IxI!BS82</f>
        <v>8.3504229966963398E-2</v>
      </c>
      <c r="BS81" s="21">
        <f>IxI!BT82</f>
        <v>32.440798152116201</v>
      </c>
      <c r="BT81" s="21">
        <f>IxI!BU82</f>
        <v>2.6600645510048802</v>
      </c>
      <c r="BU81" s="21">
        <f>IxI!BV82</f>
        <v>0.160550298096751</v>
      </c>
      <c r="BV81" s="21">
        <f>IxI!BW82</f>
        <v>65.869118867702298</v>
      </c>
      <c r="BW81" s="21">
        <f>IxI!BX82</f>
        <v>108.592315851263</v>
      </c>
      <c r="BX81" s="21">
        <f>IxI!BY82</f>
        <v>0</v>
      </c>
      <c r="BY81" s="21">
        <f>IxI!BZ82</f>
        <v>2.5583153623300299</v>
      </c>
      <c r="BZ81" s="21">
        <f>IxI!CA82</f>
        <v>0</v>
      </c>
      <c r="CA81" s="21">
        <f>IxI!CB82</f>
        <v>1.7179945871367399</v>
      </c>
      <c r="CB81" s="21">
        <f>IxI!CC82</f>
        <v>4.4858306359083997</v>
      </c>
      <c r="CC81" s="21">
        <f>IxI!CD82</f>
        <v>1.58152195203159</v>
      </c>
      <c r="CD81" s="21">
        <f>IxI!CE82</f>
        <v>0</v>
      </c>
      <c r="CE81" s="21">
        <f>IxI!CF82</f>
        <v>3.3916082355855099</v>
      </c>
      <c r="CF81" s="21">
        <f>IxI!CG82</f>
        <v>2.93975428900516</v>
      </c>
      <c r="CG81" s="21">
        <f>IxI!CH82</f>
        <v>0.28322965577955</v>
      </c>
      <c r="CH81" s="21">
        <f>IxI!CI82</f>
        <v>0.23608267139334599</v>
      </c>
      <c r="CI81" s="21">
        <f>IxI!CJ82</f>
        <v>0.46464759768076902</v>
      </c>
      <c r="CJ81" s="21">
        <f>IxI!CK82</f>
        <v>1.83892246674071</v>
      </c>
      <c r="CK81" s="21">
        <f>IxI!CL82</f>
        <v>0</v>
      </c>
      <c r="CL81" s="21">
        <f>IxI!CM82</f>
        <v>26.139722121413399</v>
      </c>
      <c r="CM81" s="21">
        <f>IxI!CN82</f>
        <v>2.8684454869769001E-2</v>
      </c>
      <c r="CN81" s="21">
        <f>IxI!CO82</f>
        <v>0</v>
      </c>
      <c r="CO81" s="21">
        <f>IxI!CP82</f>
        <v>0</v>
      </c>
      <c r="CP81" s="21">
        <f>IxI!CQ82</f>
        <v>226.47674107377401</v>
      </c>
      <c r="CQ81" s="21">
        <f>IxI!CR82</f>
        <v>14.398825971907399</v>
      </c>
      <c r="CR81" s="21">
        <f>IxI!CS82</f>
        <v>74.079757375049496</v>
      </c>
      <c r="CS81" s="21">
        <f>IxI!CT82</f>
        <v>1.39662731512435</v>
      </c>
      <c r="CT81" s="21">
        <f>IxI!CU82</f>
        <v>0.150862453729911</v>
      </c>
      <c r="CU81" s="21">
        <f>IxI!CV82</f>
        <v>1.13069124260054</v>
      </c>
      <c r="CV81" s="21">
        <f>IxI!CW82</f>
        <v>2.5080929609889</v>
      </c>
      <c r="CW81" s="21">
        <f>IxI!CX82</f>
        <v>0.27811406548158502</v>
      </c>
      <c r="CX81" s="21">
        <f>IxI!CY82</f>
        <v>4.6094080850297603</v>
      </c>
      <c r="CY81" s="21">
        <f>IxI!CZ82</f>
        <v>6.1778490438636799E-2</v>
      </c>
      <c r="CZ81" s="21">
        <f>IxI!DA82</f>
        <v>0.635150475636996</v>
      </c>
      <c r="DA81" s="21">
        <f>IxI!DB82</f>
        <v>11.220171095005499</v>
      </c>
      <c r="DB81" s="21">
        <f>IxI!DC82</f>
        <v>0</v>
      </c>
      <c r="DC81" s="21">
        <f>SUM(IxI!DE82:DF82)</f>
        <v>2602.74004694009</v>
      </c>
      <c r="DD81" s="21">
        <v>0</v>
      </c>
      <c r="DE81" s="21">
        <f>SUM(IxI!DH82:DI82)</f>
        <v>0</v>
      </c>
      <c r="DF81" s="21">
        <f>IxI!DK82</f>
        <v>0</v>
      </c>
      <c r="DG81" s="21">
        <f>SUM(IxI!DL82:DM82)</f>
        <v>7.8671374657107496</v>
      </c>
      <c r="DH81" s="21">
        <f>IxI!DG82</f>
        <v>7.3661100128086003</v>
      </c>
      <c r="DI81" s="21">
        <f>IxI!DO82</f>
        <v>188.64741162030899</v>
      </c>
      <c r="DJ81" s="21">
        <f>IxI!DP82</f>
        <v>33.414500625852099</v>
      </c>
      <c r="DK81" s="21">
        <v>0</v>
      </c>
      <c r="DL81" s="21">
        <v>0</v>
      </c>
      <c r="DM81" s="21">
        <v>0</v>
      </c>
      <c r="DN81" s="132">
        <f t="shared" si="2"/>
        <v>4179.7631407042081</v>
      </c>
      <c r="DO81" s="22"/>
      <c r="DP81" s="126"/>
      <c r="DQ81" s="409">
        <f>Data!R105</f>
        <v>16175.132084942396</v>
      </c>
      <c r="DR81" s="141">
        <f>Data!S105</f>
        <v>7.2536459773800584E-3</v>
      </c>
      <c r="DS81" s="21"/>
      <c r="DT81" s="136">
        <v>2238.1367409999998</v>
      </c>
      <c r="DU81" s="141">
        <f t="shared" si="3"/>
        <v>5.8222136352169135E-2</v>
      </c>
      <c r="DV81" s="21"/>
    </row>
    <row r="82" spans="1:126">
      <c r="A82" s="24" t="str">
        <f>IxI!B83</f>
        <v>76</v>
      </c>
      <c r="B82" s="23" t="str">
        <f>IxI!C83</f>
        <v>Imputed rent</v>
      </c>
      <c r="C82" s="21">
        <f>IxI!D83</f>
        <v>0</v>
      </c>
      <c r="D82" s="21">
        <f>IxI!E83</f>
        <v>0</v>
      </c>
      <c r="E82" s="21">
        <f>IxI!F83</f>
        <v>0</v>
      </c>
      <c r="F82" s="21">
        <f>IxI!G83</f>
        <v>0</v>
      </c>
      <c r="G82" s="21">
        <f>IxI!H83</f>
        <v>0</v>
      </c>
      <c r="H82" s="21">
        <f>IxI!I83</f>
        <v>0</v>
      </c>
      <c r="I82" s="21">
        <f>IxI!J83</f>
        <v>0</v>
      </c>
      <c r="J82" s="21">
        <f>IxI!K83</f>
        <v>0</v>
      </c>
      <c r="K82" s="21">
        <f>IxI!L83</f>
        <v>0</v>
      </c>
      <c r="L82" s="21">
        <f>IxI!M83</f>
        <v>0</v>
      </c>
      <c r="M82" s="21">
        <f>IxI!N83</f>
        <v>0</v>
      </c>
      <c r="N82" s="21">
        <f>IxI!O83</f>
        <v>0</v>
      </c>
      <c r="O82" s="21">
        <f>IxI!P83</f>
        <v>0</v>
      </c>
      <c r="P82" s="21">
        <f>IxI!Q83</f>
        <v>0</v>
      </c>
      <c r="Q82" s="21">
        <f>IxI!R83</f>
        <v>0</v>
      </c>
      <c r="R82" s="21">
        <f>IxI!S83</f>
        <v>0</v>
      </c>
      <c r="S82" s="21">
        <f>IxI!T83</f>
        <v>0</v>
      </c>
      <c r="T82" s="21">
        <f>IxI!U83</f>
        <v>0</v>
      </c>
      <c r="U82" s="21">
        <f>IxI!V83</f>
        <v>0</v>
      </c>
      <c r="V82" s="21">
        <f>IxI!W83</f>
        <v>0</v>
      </c>
      <c r="W82" s="21">
        <f>IxI!X83</f>
        <v>0</v>
      </c>
      <c r="X82" s="21">
        <f>IxI!Y83</f>
        <v>0</v>
      </c>
      <c r="Y82" s="21">
        <f>IxI!Z83</f>
        <v>0</v>
      </c>
      <c r="Z82" s="21">
        <f>IxI!AA83</f>
        <v>0</v>
      </c>
      <c r="AA82" s="21">
        <f>IxI!AB83</f>
        <v>0</v>
      </c>
      <c r="AB82" s="21">
        <f>IxI!AC83</f>
        <v>0</v>
      </c>
      <c r="AC82" s="21">
        <f>IxI!AD83</f>
        <v>0</v>
      </c>
      <c r="AD82" s="21">
        <f>IxI!AE83</f>
        <v>0</v>
      </c>
      <c r="AE82" s="21">
        <f>IxI!AF83</f>
        <v>0</v>
      </c>
      <c r="AF82" s="21">
        <f>IxI!AG83</f>
        <v>0</v>
      </c>
      <c r="AG82" s="21">
        <f>IxI!AH83</f>
        <v>0</v>
      </c>
      <c r="AH82" s="21">
        <f>IxI!AI83</f>
        <v>0</v>
      </c>
      <c r="AI82" s="21">
        <f>IxI!AJ83</f>
        <v>0</v>
      </c>
      <c r="AJ82" s="21">
        <f>IxI!AK83</f>
        <v>0</v>
      </c>
      <c r="AK82" s="21">
        <f>IxI!AL83</f>
        <v>0</v>
      </c>
      <c r="AL82" s="21">
        <f>IxI!AM83</f>
        <v>0</v>
      </c>
      <c r="AM82" s="21">
        <f>IxI!AN83</f>
        <v>0</v>
      </c>
      <c r="AN82" s="21">
        <f>IxI!AO83</f>
        <v>0</v>
      </c>
      <c r="AO82" s="21">
        <f>IxI!AP83</f>
        <v>0</v>
      </c>
      <c r="AP82" s="21">
        <f>IxI!AQ83</f>
        <v>0</v>
      </c>
      <c r="AQ82" s="21">
        <f>IxI!AR83</f>
        <v>0</v>
      </c>
      <c r="AR82" s="21">
        <f>IxI!AS83</f>
        <v>0</v>
      </c>
      <c r="AS82" s="21">
        <f>IxI!AT83</f>
        <v>0</v>
      </c>
      <c r="AT82" s="21">
        <f>IxI!AU83</f>
        <v>0</v>
      </c>
      <c r="AU82" s="21">
        <f>IxI!AV83</f>
        <v>0</v>
      </c>
      <c r="AV82" s="21">
        <f>IxI!AW83</f>
        <v>0</v>
      </c>
      <c r="AW82" s="21">
        <f>IxI!AX83</f>
        <v>0</v>
      </c>
      <c r="AX82" s="21">
        <f>IxI!AY83</f>
        <v>0</v>
      </c>
      <c r="AY82" s="21">
        <f>IxI!AZ83</f>
        <v>0</v>
      </c>
      <c r="AZ82" s="21">
        <f>IxI!BA83</f>
        <v>0</v>
      </c>
      <c r="BA82" s="21">
        <f>IxI!BB83</f>
        <v>0</v>
      </c>
      <c r="BB82" s="21">
        <f>IxI!BC83</f>
        <v>0</v>
      </c>
      <c r="BC82" s="21">
        <f>IxI!BD83</f>
        <v>0</v>
      </c>
      <c r="BD82" s="21">
        <f>IxI!BE83</f>
        <v>0</v>
      </c>
      <c r="BE82" s="21">
        <f>IxI!BF83</f>
        <v>0</v>
      </c>
      <c r="BF82" s="21">
        <f>IxI!BG83</f>
        <v>0</v>
      </c>
      <c r="BG82" s="21">
        <f>IxI!BH83</f>
        <v>0</v>
      </c>
      <c r="BH82" s="21">
        <f>IxI!BI83</f>
        <v>0</v>
      </c>
      <c r="BI82" s="21">
        <f>IxI!BJ83</f>
        <v>0</v>
      </c>
      <c r="BJ82" s="21">
        <f>IxI!BK83</f>
        <v>0</v>
      </c>
      <c r="BK82" s="21">
        <f>IxI!BL83</f>
        <v>0</v>
      </c>
      <c r="BL82" s="21">
        <f>IxI!BM83</f>
        <v>0</v>
      </c>
      <c r="BM82" s="21">
        <f>IxI!BN83</f>
        <v>0</v>
      </c>
      <c r="BN82" s="21">
        <f>IxI!BO83</f>
        <v>0</v>
      </c>
      <c r="BO82" s="21">
        <f>IxI!BP83</f>
        <v>0</v>
      </c>
      <c r="BP82" s="21">
        <f>IxI!BQ83</f>
        <v>0</v>
      </c>
      <c r="BQ82" s="21">
        <f>IxI!BR83</f>
        <v>0</v>
      </c>
      <c r="BR82" s="21">
        <f>IxI!BS83</f>
        <v>0</v>
      </c>
      <c r="BS82" s="21">
        <f>IxI!BT83</f>
        <v>0</v>
      </c>
      <c r="BT82" s="21">
        <f>IxI!BU83</f>
        <v>0</v>
      </c>
      <c r="BU82" s="21">
        <f>IxI!BV83</f>
        <v>0</v>
      </c>
      <c r="BV82" s="21">
        <f>IxI!BW83</f>
        <v>0</v>
      </c>
      <c r="BW82" s="21">
        <f>IxI!BX83</f>
        <v>0</v>
      </c>
      <c r="BX82" s="21">
        <f>IxI!BY83</f>
        <v>0</v>
      </c>
      <c r="BY82" s="21">
        <f>IxI!BZ83</f>
        <v>0</v>
      </c>
      <c r="BZ82" s="21">
        <f>IxI!CA83</f>
        <v>0</v>
      </c>
      <c r="CA82" s="21">
        <f>IxI!CB83</f>
        <v>0</v>
      </c>
      <c r="CB82" s="21">
        <f>IxI!CC83</f>
        <v>0</v>
      </c>
      <c r="CC82" s="21">
        <f>IxI!CD83</f>
        <v>0</v>
      </c>
      <c r="CD82" s="21">
        <f>IxI!CE83</f>
        <v>0</v>
      </c>
      <c r="CE82" s="21">
        <f>IxI!CF83</f>
        <v>0</v>
      </c>
      <c r="CF82" s="21">
        <f>IxI!CG83</f>
        <v>0</v>
      </c>
      <c r="CG82" s="21">
        <f>IxI!CH83</f>
        <v>0</v>
      </c>
      <c r="CH82" s="21">
        <f>IxI!CI83</f>
        <v>0</v>
      </c>
      <c r="CI82" s="21">
        <f>IxI!CJ83</f>
        <v>0</v>
      </c>
      <c r="CJ82" s="21">
        <f>IxI!CK83</f>
        <v>0</v>
      </c>
      <c r="CK82" s="21">
        <f>IxI!CL83</f>
        <v>0</v>
      </c>
      <c r="CL82" s="21">
        <f>IxI!CM83</f>
        <v>0</v>
      </c>
      <c r="CM82" s="21">
        <f>IxI!CN83</f>
        <v>0</v>
      </c>
      <c r="CN82" s="21">
        <f>IxI!CO83</f>
        <v>0</v>
      </c>
      <c r="CO82" s="21">
        <f>IxI!CP83</f>
        <v>0</v>
      </c>
      <c r="CP82" s="21">
        <f>IxI!CQ83</f>
        <v>0</v>
      </c>
      <c r="CQ82" s="21">
        <f>IxI!CR83</f>
        <v>0</v>
      </c>
      <c r="CR82" s="21">
        <f>IxI!CS83</f>
        <v>0</v>
      </c>
      <c r="CS82" s="21">
        <f>IxI!CT83</f>
        <v>0</v>
      </c>
      <c r="CT82" s="21">
        <f>IxI!CU83</f>
        <v>0</v>
      </c>
      <c r="CU82" s="21">
        <f>IxI!CV83</f>
        <v>0</v>
      </c>
      <c r="CV82" s="21">
        <f>IxI!CW83</f>
        <v>0</v>
      </c>
      <c r="CW82" s="21">
        <f>IxI!CX83</f>
        <v>0</v>
      </c>
      <c r="CX82" s="21">
        <f>IxI!CY83</f>
        <v>0</v>
      </c>
      <c r="CY82" s="21">
        <f>IxI!CZ83</f>
        <v>0</v>
      </c>
      <c r="CZ82" s="21">
        <f>IxI!DA83</f>
        <v>0</v>
      </c>
      <c r="DA82" s="21">
        <f>IxI!DB83</f>
        <v>0</v>
      </c>
      <c r="DB82" s="21">
        <f>IxI!DC83</f>
        <v>0</v>
      </c>
      <c r="DC82" s="21">
        <f>SUM(IxI!DE83:DF83)</f>
        <v>6342.0673558050903</v>
      </c>
      <c r="DD82" s="21">
        <v>0</v>
      </c>
      <c r="DE82" s="21">
        <f>SUM(IxI!DH83:DI83)</f>
        <v>0</v>
      </c>
      <c r="DF82" s="21">
        <f>IxI!DK83</f>
        <v>0</v>
      </c>
      <c r="DG82" s="21">
        <f>SUM(IxI!DL83:DM83)</f>
        <v>0</v>
      </c>
      <c r="DH82" s="21">
        <f>IxI!DG83</f>
        <v>31.502563169638702</v>
      </c>
      <c r="DI82" s="21">
        <f>IxI!DO83</f>
        <v>0</v>
      </c>
      <c r="DJ82" s="21">
        <f>IxI!DP83</f>
        <v>0</v>
      </c>
      <c r="DK82" s="21">
        <v>0</v>
      </c>
      <c r="DL82" s="21">
        <v>0</v>
      </c>
      <c r="DM82" s="21">
        <v>0</v>
      </c>
      <c r="DN82" s="132">
        <f t="shared" si="2"/>
        <v>6373.5699189747293</v>
      </c>
      <c r="DO82" s="22"/>
      <c r="DP82" s="126"/>
      <c r="DQ82" s="409">
        <f>Data!R106</f>
        <v>0</v>
      </c>
      <c r="DR82" s="141">
        <f>Data!S106</f>
        <v>0</v>
      </c>
      <c r="DS82" s="21"/>
      <c r="DT82" s="136">
        <v>3783.7386689999998</v>
      </c>
      <c r="DU82" s="141">
        <f t="shared" si="3"/>
        <v>9.8428905022605581E-2</v>
      </c>
      <c r="DV82" s="21"/>
    </row>
    <row r="83" spans="1:126">
      <c r="A83" s="30" t="str">
        <f>IxI!B84</f>
        <v>77</v>
      </c>
      <c r="B83" s="29" t="str">
        <f>IxI!C84</f>
        <v>Real estate - fee or contract</v>
      </c>
      <c r="C83" s="27">
        <f>IxI!D84</f>
        <v>13.084218618875299</v>
      </c>
      <c r="D83" s="27">
        <f>IxI!E84</f>
        <v>1.6617535524160001</v>
      </c>
      <c r="E83" s="27">
        <f>IxI!F84</f>
        <v>1.1616788562935599E-3</v>
      </c>
      <c r="F83" s="27">
        <f>IxI!G84</f>
        <v>8.7351092412150597E-3</v>
      </c>
      <c r="G83" s="27">
        <f>IxI!H84</f>
        <v>6.5371429346080699E-3</v>
      </c>
      <c r="H83" s="27">
        <f>IxI!I84</f>
        <v>4.9709078214393099E-3</v>
      </c>
      <c r="I83" s="27">
        <f>IxI!J84</f>
        <v>0</v>
      </c>
      <c r="J83" s="27">
        <f>IxI!K84</f>
        <v>3.1187026458149602E-3</v>
      </c>
      <c r="K83" s="27">
        <f>IxI!L84</f>
        <v>0.22415915408024101</v>
      </c>
      <c r="L83" s="27">
        <f>IxI!M84</f>
        <v>5.7032804486757196E-3</v>
      </c>
      <c r="M83" s="27">
        <f>IxI!N84</f>
        <v>2.3999357866337102E-2</v>
      </c>
      <c r="N83" s="27">
        <f>IxI!O84</f>
        <v>4.0953701606847304E-3</v>
      </c>
      <c r="O83" s="27">
        <f>IxI!P84</f>
        <v>3.3289922197201199E-3</v>
      </c>
      <c r="P83" s="27">
        <f>IxI!Q84</f>
        <v>1.9809261778880701E-2</v>
      </c>
      <c r="Q83" s="27">
        <f>IxI!R84</f>
        <v>1.58459436097514E-2</v>
      </c>
      <c r="R83" s="27">
        <f>IxI!S84</f>
        <v>1.7048606269104199E-3</v>
      </c>
      <c r="S83" s="27">
        <f>IxI!T84</f>
        <v>7.2003243934785494E-2</v>
      </c>
      <c r="T83" s="27">
        <f>IxI!U84</f>
        <v>2.3528553900914002E-3</v>
      </c>
      <c r="U83" s="27">
        <f>IxI!V84</f>
        <v>1.48086328546564E-2</v>
      </c>
      <c r="V83" s="27">
        <f>IxI!W84</f>
        <v>0</v>
      </c>
      <c r="W83" s="27">
        <f>IxI!X84</f>
        <v>1.12539812643435E-2</v>
      </c>
      <c r="X83" s="27">
        <f>IxI!Y84</f>
        <v>6.6358173432944402E-3</v>
      </c>
      <c r="Y83" s="27">
        <f>IxI!Z84</f>
        <v>1.55087382354E-3</v>
      </c>
      <c r="Z83" s="27">
        <f>IxI!AA84</f>
        <v>1.13027554131458E-2</v>
      </c>
      <c r="AA83" s="27">
        <f>IxI!AB84</f>
        <v>1.14642317087672E-2</v>
      </c>
      <c r="AB83" s="27">
        <f>IxI!AC84</f>
        <v>5.6849657425899099E-3</v>
      </c>
      <c r="AC83" s="27">
        <f>IxI!AD84</f>
        <v>1.08377386215285E-2</v>
      </c>
      <c r="AD83" s="27">
        <f>IxI!AE84</f>
        <v>1.47111535880445E-3</v>
      </c>
      <c r="AE83" s="27">
        <f>IxI!AF84</f>
        <v>3.1028486735143399E-3</v>
      </c>
      <c r="AF83" s="27">
        <f>IxI!AG84</f>
        <v>1.54632148047349E-3</v>
      </c>
      <c r="AG83" s="27">
        <f>IxI!AH84</f>
        <v>7.5596886337590005E-4</v>
      </c>
      <c r="AH83" s="27">
        <f>IxI!AI84</f>
        <v>1.29615063327691E-2</v>
      </c>
      <c r="AI83" s="27">
        <f>IxI!AJ84</f>
        <v>1.1592050453047301E-2</v>
      </c>
      <c r="AJ83" s="27">
        <f>IxI!AK84</f>
        <v>6.4291447670977797E-3</v>
      </c>
      <c r="AK83" s="27">
        <f>IxI!AL84</f>
        <v>3.1687847061746999E-3</v>
      </c>
      <c r="AL83" s="27">
        <f>IxI!AM84</f>
        <v>6.8410420039272102E-4</v>
      </c>
      <c r="AM83" s="27">
        <f>IxI!AN84</f>
        <v>1.67237418409948E-4</v>
      </c>
      <c r="AN83" s="27">
        <f>IxI!AO84</f>
        <v>3.4346528699874999E-2</v>
      </c>
      <c r="AO83" s="27">
        <f>IxI!AP84</f>
        <v>2.7711129421382399E-2</v>
      </c>
      <c r="AP83" s="27">
        <f>IxI!AQ84</f>
        <v>7.32916856868131E-3</v>
      </c>
      <c r="AQ83" s="27">
        <f>IxI!AR84</f>
        <v>2.2395303761179298E-2</v>
      </c>
      <c r="AR83" s="27">
        <f>IxI!AS84</f>
        <v>1.7255326204184301E-3</v>
      </c>
      <c r="AS83" s="27">
        <f>IxI!AT84</f>
        <v>2.9516981411099898E-2</v>
      </c>
      <c r="AT83" s="27">
        <f>IxI!AU84</f>
        <v>7.0867325113629798E-3</v>
      </c>
      <c r="AU83" s="27">
        <f>IxI!AV84</f>
        <v>1.0550503938750899E-2</v>
      </c>
      <c r="AV83" s="27">
        <f>IxI!AW84</f>
        <v>2.3771250869049101E-2</v>
      </c>
      <c r="AW83" s="27">
        <f>IxI!AX84</f>
        <v>5.0451080845378603E-2</v>
      </c>
      <c r="AX83" s="27">
        <f>IxI!AY84</f>
        <v>8.8314111599959305E-3</v>
      </c>
      <c r="AY83" s="27">
        <f>IxI!AZ84</f>
        <v>6.3472522230396001E-3</v>
      </c>
      <c r="AZ83" s="27">
        <f>IxI!BA84</f>
        <v>3.5267248660792998E-2</v>
      </c>
      <c r="BA83" s="27">
        <f>IxI!BB84</f>
        <v>4.4107511244670103E-5</v>
      </c>
      <c r="BB83" s="27">
        <f>IxI!BC84</f>
        <v>17.970107720541801</v>
      </c>
      <c r="BC83" s="27">
        <f>IxI!BD84</f>
        <v>3.2114619151877801</v>
      </c>
      <c r="BD83" s="27">
        <f>IxI!BE84</f>
        <v>4.8779120592815204</v>
      </c>
      <c r="BE83" s="27">
        <f>IxI!BF84</f>
        <v>0.20097882924767399</v>
      </c>
      <c r="BF83" s="27">
        <f>IxI!BG84</f>
        <v>0.74518832042321703</v>
      </c>
      <c r="BG83" s="27">
        <f>IxI!BH84</f>
        <v>3.6600962240557</v>
      </c>
      <c r="BH83" s="27">
        <f>IxI!BI84</f>
        <v>0.39197238099917903</v>
      </c>
      <c r="BI83" s="27">
        <f>IxI!BJ84</f>
        <v>0.41316551869300799</v>
      </c>
      <c r="BJ83" s="27">
        <f>IxI!BK84</f>
        <v>6.7536715844765199E-2</v>
      </c>
      <c r="BK83" s="27">
        <f>IxI!BL84</f>
        <v>0.85101122529207796</v>
      </c>
      <c r="BL83" s="27">
        <f>IxI!BM84</f>
        <v>1.25468088416433</v>
      </c>
      <c r="BM83" s="27">
        <f>IxI!BN84</f>
        <v>0.53574133562067305</v>
      </c>
      <c r="BN83" s="27">
        <f>IxI!BO84</f>
        <v>2.32850393866326</v>
      </c>
      <c r="BO83" s="27">
        <f>IxI!BP84</f>
        <v>3.3245191976994302</v>
      </c>
      <c r="BP83" s="27">
        <f>IxI!BQ84</f>
        <v>2.9729862479908699E-2</v>
      </c>
      <c r="BQ83" s="27">
        <f>IxI!BR84</f>
        <v>0.94757610789192503</v>
      </c>
      <c r="BR83" s="27">
        <f>IxI!BS84</f>
        <v>0.22191146835093001</v>
      </c>
      <c r="BS83" s="27">
        <f>IxI!BT84</f>
        <v>1.0204354315027</v>
      </c>
      <c r="BT83" s="27">
        <f>IxI!BU84</f>
        <v>0.30691712522693798</v>
      </c>
      <c r="BU83" s="27">
        <f>IxI!BV84</f>
        <v>0.11822211471583401</v>
      </c>
      <c r="BV83" s="27">
        <f>IxI!BW84</f>
        <v>15.8421453572257</v>
      </c>
      <c r="BW83" s="27">
        <f>IxI!BX84</f>
        <v>37.205034055101201</v>
      </c>
      <c r="BX83" s="27">
        <f>IxI!BY84</f>
        <v>0.86888190304917301</v>
      </c>
      <c r="BY83" s="27">
        <f>IxI!BZ84</f>
        <v>2.4505603241718701</v>
      </c>
      <c r="BZ83" s="27">
        <f>IxI!CA84</f>
        <v>0</v>
      </c>
      <c r="CA83" s="27">
        <f>IxI!CB84</f>
        <v>47.330713421479302</v>
      </c>
      <c r="CB83" s="27">
        <f>IxI!CC84</f>
        <v>0.97832321319365201</v>
      </c>
      <c r="CC83" s="27">
        <f>IxI!CD84</f>
        <v>0.37167614621162098</v>
      </c>
      <c r="CD83" s="27">
        <f>IxI!CE84</f>
        <v>2.10650584638875</v>
      </c>
      <c r="CE83" s="27">
        <f>IxI!CF84</f>
        <v>9.0423068920699006</v>
      </c>
      <c r="CF83" s="27">
        <f>IxI!CG84</f>
        <v>0.37507196295331302</v>
      </c>
      <c r="CG83" s="27">
        <f>IxI!CH84</f>
        <v>7.5068727400746493E-2</v>
      </c>
      <c r="CH83" s="27">
        <f>IxI!CI84</f>
        <v>0.33936859080862902</v>
      </c>
      <c r="CI83" s="27">
        <f>IxI!CJ84</f>
        <v>1.7305460612172499E-3</v>
      </c>
      <c r="CJ83" s="27">
        <f>IxI!CK84</f>
        <v>0.62906525803757196</v>
      </c>
      <c r="CK83" s="27">
        <f>IxI!CL84</f>
        <v>1.9841388935431901</v>
      </c>
      <c r="CL83" s="27">
        <f>IxI!CM84</f>
        <v>1.3723604802318199</v>
      </c>
      <c r="CM83" s="27">
        <f>IxI!CN84</f>
        <v>0.106098513679886</v>
      </c>
      <c r="CN83" s="27">
        <f>IxI!CO84</f>
        <v>3.6274651454691602</v>
      </c>
      <c r="CO83" s="27">
        <f>IxI!CP84</f>
        <v>1.1673326746229999</v>
      </c>
      <c r="CP83" s="27">
        <f>IxI!CQ84</f>
        <v>0.70568799779658897</v>
      </c>
      <c r="CQ83" s="27">
        <f>IxI!CR84</f>
        <v>1.03581652644511</v>
      </c>
      <c r="CR83" s="27">
        <f>IxI!CS84</f>
        <v>0.30439317096588903</v>
      </c>
      <c r="CS83" s="27">
        <f>IxI!CT84</f>
        <v>1.7357842619281701E-2</v>
      </c>
      <c r="CT83" s="27">
        <f>IxI!CU84</f>
        <v>2.31435035000621E-3</v>
      </c>
      <c r="CU83" s="27">
        <f>IxI!CV84</f>
        <v>0.25533470430668898</v>
      </c>
      <c r="CV83" s="27">
        <f>IxI!CW84</f>
        <v>0.17877158130856999</v>
      </c>
      <c r="CW83" s="27">
        <f>IxI!CX84</f>
        <v>1.61293357262777</v>
      </c>
      <c r="CX83" s="27">
        <f>IxI!CY84</f>
        <v>0.600453410474033</v>
      </c>
      <c r="CY83" s="27">
        <f>IxI!CZ84</f>
        <v>1.4434135339712699</v>
      </c>
      <c r="CZ83" s="27">
        <f>IxI!DA84</f>
        <v>0.110471294358485</v>
      </c>
      <c r="DA83" s="27">
        <f>IxI!DB84</f>
        <v>3.2323483760810601</v>
      </c>
      <c r="DB83" s="27">
        <f>IxI!DC84</f>
        <v>0</v>
      </c>
      <c r="DC83" s="27">
        <f>SUM(IxI!DE84:DF84)</f>
        <v>5.1442099856094901</v>
      </c>
      <c r="DD83" s="27">
        <v>0</v>
      </c>
      <c r="DE83" s="27">
        <f>SUM(IxI!DH84:DI84)</f>
        <v>0</v>
      </c>
      <c r="DF83" s="27">
        <f>IxI!DK84</f>
        <v>290.06215729562001</v>
      </c>
      <c r="DG83" s="27">
        <f>SUM(IxI!DL84:DM84)</f>
        <v>-4.9236050570499998E-2</v>
      </c>
      <c r="DH83" s="27">
        <f>IxI!DG84</f>
        <v>3.2345343582444399</v>
      </c>
      <c r="DI83" s="27">
        <f>IxI!DO84</f>
        <v>32.834339683102201</v>
      </c>
      <c r="DJ83" s="27">
        <f>IxI!DP84</f>
        <v>13.400068505748401</v>
      </c>
      <c r="DK83" s="27">
        <v>0</v>
      </c>
      <c r="DL83" s="27">
        <v>0</v>
      </c>
      <c r="DM83" s="27">
        <v>0</v>
      </c>
      <c r="DN83" s="133">
        <f t="shared" si="2"/>
        <v>538.00117681077609</v>
      </c>
      <c r="DO83" s="22"/>
      <c r="DP83" s="126"/>
      <c r="DQ83" s="410">
        <f>Data!R107</f>
        <v>9816.9545791501096</v>
      </c>
      <c r="DR83" s="142">
        <f>Data!S107</f>
        <v>4.4023574409920206E-3</v>
      </c>
      <c r="DS83" s="21"/>
      <c r="DT83" s="137">
        <v>105.5822448</v>
      </c>
      <c r="DU83" s="142">
        <f t="shared" si="3"/>
        <v>2.7465810021809122E-3</v>
      </c>
      <c r="DV83" s="21"/>
    </row>
    <row r="84" spans="1:126">
      <c r="A84" s="24" t="str">
        <f>IxI!B85</f>
        <v>78</v>
      </c>
      <c r="B84" s="23" t="str">
        <f>IxI!C85</f>
        <v>Legal activities</v>
      </c>
      <c r="C84" s="21">
        <f>IxI!D85</f>
        <v>56.254552463955399</v>
      </c>
      <c r="D84" s="21">
        <f>IxI!E85</f>
        <v>7.29163436652284E-4</v>
      </c>
      <c r="E84" s="21">
        <f>IxI!F85</f>
        <v>0</v>
      </c>
      <c r="F84" s="21">
        <f>IxI!G85</f>
        <v>0</v>
      </c>
      <c r="G84" s="21">
        <f>IxI!H85</f>
        <v>0</v>
      </c>
      <c r="H84" s="21">
        <f>IxI!I85</f>
        <v>0</v>
      </c>
      <c r="I84" s="21">
        <f>IxI!J85</f>
        <v>0</v>
      </c>
      <c r="J84" s="21">
        <f>IxI!K85</f>
        <v>0</v>
      </c>
      <c r="K84" s="21">
        <f>IxI!L85</f>
        <v>111.659533633528</v>
      </c>
      <c r="L84" s="21">
        <f>IxI!M85</f>
        <v>0.27351167298354701</v>
      </c>
      <c r="M84" s="21">
        <f>IxI!N85</f>
        <v>0.183091504658664</v>
      </c>
      <c r="N84" s="21">
        <f>IxI!O85</f>
        <v>3.9223593415148202E-2</v>
      </c>
      <c r="O84" s="21">
        <f>IxI!P85</f>
        <v>3.2790862061164501E-2</v>
      </c>
      <c r="P84" s="21">
        <f>IxI!Q85</f>
        <v>0.53619416615523197</v>
      </c>
      <c r="Q84" s="21">
        <f>IxI!R85</f>
        <v>0.325143983901996</v>
      </c>
      <c r="R84" s="21">
        <f>IxI!S85</f>
        <v>6.0853736529980801E-2</v>
      </c>
      <c r="S84" s="21">
        <f>IxI!T85</f>
        <v>1.45242265671344</v>
      </c>
      <c r="T84" s="21">
        <f>IxI!U85</f>
        <v>4.2370269688936701E-2</v>
      </c>
      <c r="U84" s="21">
        <f>IxI!V85</f>
        <v>9.1732658034210393E-2</v>
      </c>
      <c r="V84" s="21">
        <f>IxI!W85</f>
        <v>0</v>
      </c>
      <c r="W84" s="21">
        <f>IxI!X85</f>
        <v>0.16074663631650399</v>
      </c>
      <c r="X84" s="21">
        <f>IxI!Y85</f>
        <v>0.23623971234503999</v>
      </c>
      <c r="Y84" s="21">
        <f>IxI!Z85</f>
        <v>5.5637695577334299E-2</v>
      </c>
      <c r="Z84" s="21">
        <f>IxI!AA85</f>
        <v>0.11779276109925201</v>
      </c>
      <c r="AA84" s="21">
        <f>IxI!AB85</f>
        <v>0.37332895133646798</v>
      </c>
      <c r="AB84" s="21">
        <f>IxI!AC85</f>
        <v>0.150500163140389</v>
      </c>
      <c r="AC84" s="21">
        <f>IxI!AD85</f>
        <v>0.17838216404679899</v>
      </c>
      <c r="AD84" s="21">
        <f>IxI!AE85</f>
        <v>3.2526163865626699E-2</v>
      </c>
      <c r="AE84" s="21">
        <f>IxI!AF85</f>
        <v>2.2207595363164599E-2</v>
      </c>
      <c r="AF84" s="21">
        <f>IxI!AG85</f>
        <v>0.14309295703108799</v>
      </c>
      <c r="AG84" s="21">
        <f>IxI!AH85</f>
        <v>8.6078852187392293E-2</v>
      </c>
      <c r="AH84" s="21">
        <f>IxI!AI85</f>
        <v>1.0716285874876399</v>
      </c>
      <c r="AI84" s="21">
        <f>IxI!AJ85</f>
        <v>0.180799940719507</v>
      </c>
      <c r="AJ84" s="21">
        <f>IxI!AK85</f>
        <v>1.4652489156845401E-2</v>
      </c>
      <c r="AK84" s="21">
        <f>IxI!AL85</f>
        <v>2.5227501074700402E-2</v>
      </c>
      <c r="AL84" s="21">
        <f>IxI!AM85</f>
        <v>3.9276088497448101E-3</v>
      </c>
      <c r="AM84" s="21">
        <f>IxI!AN85</f>
        <v>0</v>
      </c>
      <c r="AN84" s="21">
        <f>IxI!AO85</f>
        <v>1.8458468129902299</v>
      </c>
      <c r="AO84" s="21">
        <f>IxI!AP85</f>
        <v>0.71838018335724696</v>
      </c>
      <c r="AP84" s="21">
        <f>IxI!AQ85</f>
        <v>0.400276260310582</v>
      </c>
      <c r="AQ84" s="21">
        <f>IxI!AR85</f>
        <v>1.9249078454648201</v>
      </c>
      <c r="AR84" s="21">
        <f>IxI!AS85</f>
        <v>4.9036752753991997E-2</v>
      </c>
      <c r="AS84" s="21">
        <f>IxI!AT85</f>
        <v>0.95272803163880504</v>
      </c>
      <c r="AT84" s="21">
        <f>IxI!AU85</f>
        <v>0.23682989031433699</v>
      </c>
      <c r="AU84" s="21">
        <f>IxI!AV85</f>
        <v>0.335434489664312</v>
      </c>
      <c r="AV84" s="21">
        <f>IxI!AW85</f>
        <v>1.09256683369423</v>
      </c>
      <c r="AW84" s="21">
        <f>IxI!AX85</f>
        <v>1.44351038199795</v>
      </c>
      <c r="AX84" s="21">
        <f>IxI!AY85</f>
        <v>0.105297558145412</v>
      </c>
      <c r="AY84" s="21">
        <f>IxI!AZ85</f>
        <v>1.05536304374743</v>
      </c>
      <c r="AZ84" s="21">
        <f>IxI!BA85</f>
        <v>0.368677244228787</v>
      </c>
      <c r="BA84" s="21">
        <f>IxI!BB85</f>
        <v>1.0189893719523301E-2</v>
      </c>
      <c r="BB84" s="21">
        <f>IxI!BC85</f>
        <v>21.3623564299142</v>
      </c>
      <c r="BC84" s="21">
        <f>IxI!BD85</f>
        <v>9.3595347452843498</v>
      </c>
      <c r="BD84" s="21">
        <f>IxI!BE85</f>
        <v>8.3480538879340997</v>
      </c>
      <c r="BE84" s="21">
        <f>IxI!BF85</f>
        <v>6.6824733171158197</v>
      </c>
      <c r="BF84" s="21">
        <f>IxI!BG85</f>
        <v>20.513791195584901</v>
      </c>
      <c r="BG84" s="21">
        <f>IxI!BH85</f>
        <v>10.6866949637802</v>
      </c>
      <c r="BH84" s="21">
        <f>IxI!BI85</f>
        <v>1.2161497837645501</v>
      </c>
      <c r="BI84" s="21">
        <f>IxI!BJ85</f>
        <v>5.8011373070744598</v>
      </c>
      <c r="BJ84" s="21">
        <f>IxI!BK85</f>
        <v>2.6481225066370699</v>
      </c>
      <c r="BK84" s="21">
        <f>IxI!BL85</f>
        <v>2.3025676848714198</v>
      </c>
      <c r="BL84" s="21">
        <f>IxI!BM85</f>
        <v>4.2474742415953202</v>
      </c>
      <c r="BM84" s="21">
        <f>IxI!BN85</f>
        <v>1.0035670496698199</v>
      </c>
      <c r="BN84" s="21">
        <f>IxI!BO85</f>
        <v>4.3885408762212696</v>
      </c>
      <c r="BO84" s="21">
        <f>IxI!BP85</f>
        <v>4.7501195850153604</v>
      </c>
      <c r="BP84" s="21">
        <f>IxI!BQ85</f>
        <v>0.19376211954331299</v>
      </c>
      <c r="BQ84" s="21">
        <f>IxI!BR85</f>
        <v>0.76687140398720999</v>
      </c>
      <c r="BR84" s="21">
        <f>IxI!BS85</f>
        <v>0.144207431080037</v>
      </c>
      <c r="BS84" s="21">
        <f>IxI!BT85</f>
        <v>3.4732315651349301</v>
      </c>
      <c r="BT84" s="21">
        <f>IxI!BU85</f>
        <v>11.955435104457401</v>
      </c>
      <c r="BU84" s="21">
        <f>IxI!BV85</f>
        <v>1.1663715390145</v>
      </c>
      <c r="BV84" s="21">
        <f>IxI!BW85</f>
        <v>41.019460795349801</v>
      </c>
      <c r="BW84" s="21">
        <f>IxI!BX85</f>
        <v>48.639680536600999</v>
      </c>
      <c r="BX84" s="21">
        <f>IxI!BY85</f>
        <v>3.5029588562123402</v>
      </c>
      <c r="BY84" s="21">
        <f>IxI!BZ85</f>
        <v>13.9221336117508</v>
      </c>
      <c r="BZ84" s="21">
        <f>IxI!CA85</f>
        <v>0</v>
      </c>
      <c r="CA84" s="21">
        <f>IxI!CB85</f>
        <v>7.7299577641809698</v>
      </c>
      <c r="CB84" s="21">
        <f>IxI!CC85</f>
        <v>52.435956093492997</v>
      </c>
      <c r="CC84" s="21">
        <f>IxI!CD85</f>
        <v>7.6428463652838499</v>
      </c>
      <c r="CD84" s="21">
        <f>IxI!CE85</f>
        <v>8.4506043353030904</v>
      </c>
      <c r="CE84" s="21">
        <f>IxI!CF85</f>
        <v>76.333214787736097</v>
      </c>
      <c r="CF84" s="21">
        <f>IxI!CG85</f>
        <v>1.3088163465332401</v>
      </c>
      <c r="CG84" s="21">
        <f>IxI!CH85</f>
        <v>1.6184663344849799</v>
      </c>
      <c r="CH84" s="21">
        <f>IxI!CI85</f>
        <v>1.5902662798601599</v>
      </c>
      <c r="CI84" s="21">
        <f>IxI!CJ85</f>
        <v>0.77069661773083797</v>
      </c>
      <c r="CJ84" s="21">
        <f>IxI!CK85</f>
        <v>16.933098412603002</v>
      </c>
      <c r="CK84" s="21">
        <f>IxI!CL85</f>
        <v>6.1716386727225601</v>
      </c>
      <c r="CL84" s="21">
        <f>IxI!CM85</f>
        <v>2.2190343631406599</v>
      </c>
      <c r="CM84" s="21">
        <f>IxI!CN85</f>
        <v>0.98649579265685905</v>
      </c>
      <c r="CN84" s="21">
        <f>IxI!CO85</f>
        <v>4.92195651636065</v>
      </c>
      <c r="CO84" s="21">
        <f>IxI!CP85</f>
        <v>4.1935925745850797</v>
      </c>
      <c r="CP84" s="21">
        <f>IxI!CQ85</f>
        <v>130.619553350367</v>
      </c>
      <c r="CQ84" s="21">
        <f>IxI!CR85</f>
        <v>1.8817311226678199</v>
      </c>
      <c r="CR84" s="21">
        <f>IxI!CS85</f>
        <v>65.742459409990204</v>
      </c>
      <c r="CS84" s="21">
        <f>IxI!CT85</f>
        <v>2.9261916484180501</v>
      </c>
      <c r="CT84" s="21">
        <f>IxI!CU85</f>
        <v>0.73296490446560103</v>
      </c>
      <c r="CU84" s="21">
        <f>IxI!CV85</f>
        <v>0.51712872929956899</v>
      </c>
      <c r="CV84" s="21">
        <f>IxI!CW85</f>
        <v>0.26114101091757003</v>
      </c>
      <c r="CW84" s="21">
        <f>IxI!CX85</f>
        <v>1.37983302239209</v>
      </c>
      <c r="CX84" s="21">
        <f>IxI!CY85</f>
        <v>0.920010457966429</v>
      </c>
      <c r="CY84" s="21">
        <f>IxI!CZ85</f>
        <v>1.2210105461516301</v>
      </c>
      <c r="CZ84" s="21">
        <f>IxI!DA85</f>
        <v>1.0310661931973699</v>
      </c>
      <c r="DA84" s="21">
        <f>IxI!DB85</f>
        <v>10.8160315343407</v>
      </c>
      <c r="DB84" s="21">
        <f>IxI!DC85</f>
        <v>0</v>
      </c>
      <c r="DC84" s="21">
        <f>SUM(IxI!DE85:DF85)</f>
        <v>18.819863143451542</v>
      </c>
      <c r="DD84" s="21">
        <v>0</v>
      </c>
      <c r="DE84" s="21">
        <f>SUM(IxI!DH85:DI85)</f>
        <v>2.0924620957222601E-2</v>
      </c>
      <c r="DF84" s="21">
        <f>IxI!DK85</f>
        <v>38.678558242818497</v>
      </c>
      <c r="DG84" s="21">
        <f>SUM(IxI!DL85:DM85)</f>
        <v>5.7731940960666002</v>
      </c>
      <c r="DH84" s="21">
        <f>IxI!DG85</f>
        <v>0.158464200223358</v>
      </c>
      <c r="DI84" s="21">
        <f>IxI!DO85</f>
        <v>172.49967617396999</v>
      </c>
      <c r="DJ84" s="21">
        <f>IxI!DP85</f>
        <v>50.3802555705131</v>
      </c>
      <c r="DK84" s="21">
        <v>0</v>
      </c>
      <c r="DL84" s="21">
        <v>0</v>
      </c>
      <c r="DM84" s="21">
        <v>0</v>
      </c>
      <c r="DN84" s="132">
        <f t="shared" si="2"/>
        <v>1110.1253611391314</v>
      </c>
      <c r="DO84" s="22"/>
      <c r="DP84" s="126"/>
      <c r="DQ84" s="409">
        <f>Data!R108</f>
        <v>20317.876380187387</v>
      </c>
      <c r="DR84" s="141">
        <f>Data!S108</f>
        <v>9.1114360921508604E-3</v>
      </c>
      <c r="DS84" s="21"/>
      <c r="DT84" s="136">
        <v>275.3791081</v>
      </c>
      <c r="DU84" s="141">
        <f t="shared" si="3"/>
        <v>7.1636194905469923E-3</v>
      </c>
      <c r="DV84" s="21"/>
    </row>
    <row r="85" spans="1:126">
      <c r="A85" s="24" t="str">
        <f>IxI!B86</f>
        <v>79</v>
      </c>
      <c r="B85" s="23" t="str">
        <f>IxI!C86</f>
        <v>Accounting &amp; tax services</v>
      </c>
      <c r="C85" s="21">
        <f>IxI!D86</f>
        <v>1.4614812464307001</v>
      </c>
      <c r="D85" s="21">
        <f>IxI!E86</f>
        <v>9.3389955605450395E-4</v>
      </c>
      <c r="E85" s="21">
        <f>IxI!F86</f>
        <v>1.23623874291076E-3</v>
      </c>
      <c r="F85" s="21">
        <f>IxI!G86</f>
        <v>0.19152587315608699</v>
      </c>
      <c r="G85" s="21">
        <f>IxI!H86</f>
        <v>0.144718415930633</v>
      </c>
      <c r="H85" s="21">
        <f>IxI!I86</f>
        <v>0.246956516859826</v>
      </c>
      <c r="I85" s="21">
        <f>IxI!J86</f>
        <v>0</v>
      </c>
      <c r="J85" s="21">
        <f>IxI!K86</f>
        <v>6.0653152775295899E-2</v>
      </c>
      <c r="K85" s="21">
        <f>IxI!L86</f>
        <v>9.4285321113618501</v>
      </c>
      <c r="L85" s="21">
        <f>IxI!M86</f>
        <v>0.52632465209548496</v>
      </c>
      <c r="M85" s="21">
        <f>IxI!N86</f>
        <v>0.41686007165133199</v>
      </c>
      <c r="N85" s="21">
        <f>IxI!O86</f>
        <v>9.7460982365090806E-2</v>
      </c>
      <c r="O85" s="21">
        <f>IxI!P86</f>
        <v>5.80721226885203E-2</v>
      </c>
      <c r="P85" s="21">
        <f>IxI!Q86</f>
        <v>1.2856754839871001</v>
      </c>
      <c r="Q85" s="21">
        <f>IxI!R86</f>
        <v>0.40682674888133202</v>
      </c>
      <c r="R85" s="21">
        <f>IxI!S86</f>
        <v>0.14227506513142399</v>
      </c>
      <c r="S85" s="21">
        <f>IxI!T86</f>
        <v>11.4827191444367</v>
      </c>
      <c r="T85" s="21">
        <f>IxI!U86</f>
        <v>0.37627446000701897</v>
      </c>
      <c r="U85" s="21">
        <f>IxI!V86</f>
        <v>0.45597232371466001</v>
      </c>
      <c r="V85" s="21">
        <f>IxI!W86</f>
        <v>0</v>
      </c>
      <c r="W85" s="21">
        <f>IxI!X86</f>
        <v>0.60993285887009296</v>
      </c>
      <c r="X85" s="21">
        <f>IxI!Y86</f>
        <v>0.79924136391370604</v>
      </c>
      <c r="Y85" s="21">
        <f>IxI!Z86</f>
        <v>0.26526935594815498</v>
      </c>
      <c r="Z85" s="21">
        <f>IxI!AA86</f>
        <v>0.49261429656538103</v>
      </c>
      <c r="AA85" s="21">
        <f>IxI!AB86</f>
        <v>0.819301675386789</v>
      </c>
      <c r="AB85" s="21">
        <f>IxI!AC86</f>
        <v>0.33326425781428598</v>
      </c>
      <c r="AC85" s="21">
        <f>IxI!AD86</f>
        <v>3.78610437013712</v>
      </c>
      <c r="AD85" s="21">
        <f>IxI!AE86</f>
        <v>8.4298256158198401E-2</v>
      </c>
      <c r="AE85" s="21">
        <f>IxI!AF86</f>
        <v>0.334233900103593</v>
      </c>
      <c r="AF85" s="21">
        <f>IxI!AG86</f>
        <v>0.32620142990800299</v>
      </c>
      <c r="AG85" s="21">
        <f>IxI!AH86</f>
        <v>0.14122936905380701</v>
      </c>
      <c r="AH85" s="21">
        <f>IxI!AI86</f>
        <v>1.91050252520516</v>
      </c>
      <c r="AI85" s="21">
        <f>IxI!AJ86</f>
        <v>0.53331211663796596</v>
      </c>
      <c r="AJ85" s="21">
        <f>IxI!AK86</f>
        <v>0.227272822038252</v>
      </c>
      <c r="AK85" s="21">
        <f>IxI!AL86</f>
        <v>0.26574067116829603</v>
      </c>
      <c r="AL85" s="21">
        <f>IxI!AM86</f>
        <v>2.0781258743077E-2</v>
      </c>
      <c r="AM85" s="21">
        <f>IxI!AN86</f>
        <v>1.5171969442138399E-2</v>
      </c>
      <c r="AN85" s="21">
        <f>IxI!AO86</f>
        <v>3.06750363994826</v>
      </c>
      <c r="AO85" s="21">
        <f>IxI!AP86</f>
        <v>2.1260967511328301</v>
      </c>
      <c r="AP85" s="21">
        <f>IxI!AQ86</f>
        <v>0.84105314475891502</v>
      </c>
      <c r="AQ85" s="21">
        <f>IxI!AR86</f>
        <v>2.8950061598018202</v>
      </c>
      <c r="AR85" s="21">
        <f>IxI!AS86</f>
        <v>0.35948737623395199</v>
      </c>
      <c r="AS85" s="21">
        <f>IxI!AT86</f>
        <v>2.9366968263885802</v>
      </c>
      <c r="AT85" s="21">
        <f>IxI!AU86</f>
        <v>0.51773096773080995</v>
      </c>
      <c r="AU85" s="21">
        <f>IxI!AV86</f>
        <v>0.79334713171833504</v>
      </c>
      <c r="AV85" s="21">
        <f>IxI!AW86</f>
        <v>1.96460491594433</v>
      </c>
      <c r="AW85" s="21">
        <f>IxI!AX86</f>
        <v>7.9537864179560298</v>
      </c>
      <c r="AX85" s="21">
        <f>IxI!AY86</f>
        <v>0.87857637322367399</v>
      </c>
      <c r="AY85" s="21">
        <f>IxI!AZ86</f>
        <v>1.4900284447552099</v>
      </c>
      <c r="AZ85" s="21">
        <f>IxI!BA86</f>
        <v>0.88187379264313903</v>
      </c>
      <c r="BA85" s="21">
        <f>IxI!BB86</f>
        <v>0</v>
      </c>
      <c r="BB85" s="21">
        <f>IxI!BC86</f>
        <v>16.400926624483301</v>
      </c>
      <c r="BC85" s="21">
        <f>IxI!BD86</f>
        <v>6.3871086537746002</v>
      </c>
      <c r="BD85" s="21">
        <f>IxI!BE86</f>
        <v>8.6520578774113996</v>
      </c>
      <c r="BE85" s="21">
        <f>IxI!BF86</f>
        <v>8.3535656532065001</v>
      </c>
      <c r="BF85" s="21">
        <f>IxI!BG86</f>
        <v>30.5951972004776</v>
      </c>
      <c r="BG85" s="21">
        <f>IxI!BH86</f>
        <v>49.872747106748498</v>
      </c>
      <c r="BH85" s="21">
        <f>IxI!BI86</f>
        <v>1.0778715391086999</v>
      </c>
      <c r="BI85" s="21">
        <f>IxI!BJ86</f>
        <v>5.7620920019369999</v>
      </c>
      <c r="BJ85" s="21">
        <f>IxI!BK86</f>
        <v>1.2726516342515199</v>
      </c>
      <c r="BK85" s="21">
        <f>IxI!BL86</f>
        <v>2.2088265730533698</v>
      </c>
      <c r="BL85" s="21">
        <f>IxI!BM86</f>
        <v>11.5355549860276</v>
      </c>
      <c r="BM85" s="21">
        <f>IxI!BN86</f>
        <v>1.4901895127198199</v>
      </c>
      <c r="BN85" s="21">
        <f>IxI!BO86</f>
        <v>4.5059448284054504</v>
      </c>
      <c r="BO85" s="21">
        <f>IxI!BP86</f>
        <v>9.3848817490603995</v>
      </c>
      <c r="BP85" s="21">
        <f>IxI!BQ86</f>
        <v>0.42616323832958602</v>
      </c>
      <c r="BQ85" s="21">
        <f>IxI!BR86</f>
        <v>1.11995949946494</v>
      </c>
      <c r="BR85" s="21">
        <f>IxI!BS86</f>
        <v>0.44403401898097</v>
      </c>
      <c r="BS85" s="21">
        <f>IxI!BT86</f>
        <v>4.1664416922965799</v>
      </c>
      <c r="BT85" s="21">
        <f>IxI!BU86</f>
        <v>5.0895923159043504</v>
      </c>
      <c r="BU85" s="21">
        <f>IxI!BV86</f>
        <v>0.51291888860179902</v>
      </c>
      <c r="BV85" s="21">
        <f>IxI!BW86</f>
        <v>48.334458146241197</v>
      </c>
      <c r="BW85" s="21">
        <f>IxI!BX86</f>
        <v>35.250410375746398</v>
      </c>
      <c r="BX85" s="21">
        <f>IxI!BY86</f>
        <v>2.63144428936643</v>
      </c>
      <c r="BY85" s="21">
        <f>IxI!BZ86</f>
        <v>7.2160079832416004</v>
      </c>
      <c r="BZ85" s="21">
        <f>IxI!CA86</f>
        <v>0</v>
      </c>
      <c r="CA85" s="21">
        <f>IxI!CB86</f>
        <v>4.3735406445730503</v>
      </c>
      <c r="CB85" s="21">
        <f>IxI!CC86</f>
        <v>8.3828815204346494</v>
      </c>
      <c r="CC85" s="21">
        <f>IxI!CD86</f>
        <v>6.4770887953059404</v>
      </c>
      <c r="CD85" s="21">
        <f>IxI!CE86</f>
        <v>17.379492010830301</v>
      </c>
      <c r="CE85" s="21">
        <f>IxI!CF86</f>
        <v>63.325790240232401</v>
      </c>
      <c r="CF85" s="21">
        <f>IxI!CG86</f>
        <v>1.59983489784981</v>
      </c>
      <c r="CG85" s="21">
        <f>IxI!CH86</f>
        <v>2.0994872918927299</v>
      </c>
      <c r="CH85" s="21">
        <f>IxI!CI86</f>
        <v>3.2097590531836899</v>
      </c>
      <c r="CI85" s="21">
        <f>IxI!CJ86</f>
        <v>0.18216538613667699</v>
      </c>
      <c r="CJ85" s="21">
        <f>IxI!CK86</f>
        <v>5.3068166517644002</v>
      </c>
      <c r="CK85" s="21">
        <f>IxI!CL86</f>
        <v>12.881268603001701</v>
      </c>
      <c r="CL85" s="21">
        <f>IxI!CM86</f>
        <v>4.3041173957491603</v>
      </c>
      <c r="CM85" s="21">
        <f>IxI!CN86</f>
        <v>1.1527666010166999</v>
      </c>
      <c r="CN85" s="21">
        <f>IxI!CO86</f>
        <v>6.7529369963616004</v>
      </c>
      <c r="CO85" s="21">
        <f>IxI!CP86</f>
        <v>9.9450686861942703</v>
      </c>
      <c r="CP85" s="21">
        <f>IxI!CQ86</f>
        <v>26.2381655901108</v>
      </c>
      <c r="CQ85" s="21">
        <f>IxI!CR86</f>
        <v>2.21190570216163</v>
      </c>
      <c r="CR85" s="21">
        <f>IxI!CS86</f>
        <v>9.6728449998938704</v>
      </c>
      <c r="CS85" s="21">
        <f>IxI!CT86</f>
        <v>1.48763599241716</v>
      </c>
      <c r="CT85" s="21">
        <f>IxI!CU86</f>
        <v>0.75005863542803097</v>
      </c>
      <c r="CU85" s="21">
        <f>IxI!CV86</f>
        <v>0.97223635329460401</v>
      </c>
      <c r="CV85" s="21">
        <f>IxI!CW86</f>
        <v>0.69795681980093405</v>
      </c>
      <c r="CW85" s="21">
        <f>IxI!CX86</f>
        <v>1.8155350412509801</v>
      </c>
      <c r="CX85" s="21">
        <f>IxI!CY86</f>
        <v>2.4473863273593501</v>
      </c>
      <c r="CY85" s="21">
        <f>IxI!CZ86</f>
        <v>1.5178404851292</v>
      </c>
      <c r="CZ85" s="21">
        <f>IxI!DA86</f>
        <v>0.64625492055095302</v>
      </c>
      <c r="DA85" s="21">
        <f>IxI!DB86</f>
        <v>11.689210673820901</v>
      </c>
      <c r="DB85" s="21">
        <f>IxI!DC86</f>
        <v>0</v>
      </c>
      <c r="DC85" s="21">
        <f>SUM(IxI!DE86:DF86)</f>
        <v>3.2357969254117807</v>
      </c>
      <c r="DD85" s="21">
        <v>0</v>
      </c>
      <c r="DE85" s="21">
        <f>SUM(IxI!DH86:DI86)</f>
        <v>1.3416251996069439</v>
      </c>
      <c r="DF85" s="21">
        <f>IxI!DK86</f>
        <v>7.5666892552575096</v>
      </c>
      <c r="DG85" s="21">
        <f>SUM(IxI!DL86:DM86)</f>
        <v>-0.53838445158170556</v>
      </c>
      <c r="DH85" s="21">
        <f>IxI!DG86</f>
        <v>2.0799328384991302E-2</v>
      </c>
      <c r="DI85" s="21">
        <f>IxI!DO86</f>
        <v>94.029397191170901</v>
      </c>
      <c r="DJ85" s="21">
        <f>IxI!DP86</f>
        <v>74.298669311762694</v>
      </c>
      <c r="DK85" s="21">
        <v>0</v>
      </c>
      <c r="DL85" s="21">
        <v>0</v>
      </c>
      <c r="DM85" s="21">
        <v>0</v>
      </c>
      <c r="DN85" s="132">
        <f t="shared" si="2"/>
        <v>714.62044841370016</v>
      </c>
      <c r="DO85" s="22"/>
      <c r="DP85" s="126"/>
      <c r="DQ85" s="409">
        <f>Data!R109</f>
        <v>34539.950218390914</v>
      </c>
      <c r="DR85" s="141">
        <f>Data!S109</f>
        <v>1.5489244208012969E-2</v>
      </c>
      <c r="DS85" s="21"/>
      <c r="DT85" s="136">
        <v>176.06761610000001</v>
      </c>
      <c r="DU85" s="141">
        <f t="shared" si="3"/>
        <v>4.580163742450967E-3</v>
      </c>
      <c r="DV85" s="21"/>
    </row>
    <row r="86" spans="1:126">
      <c r="A86" s="24" t="str">
        <f>IxI!B87</f>
        <v>80</v>
      </c>
      <c r="B86" s="23" t="str">
        <f>IxI!C87</f>
        <v>Head office &amp; consulting services</v>
      </c>
      <c r="C86" s="21">
        <f>IxI!D87</f>
        <v>0.35157840790504002</v>
      </c>
      <c r="D86" s="21">
        <f>IxI!E87</f>
        <v>6.6125044279774198E-2</v>
      </c>
      <c r="E86" s="21">
        <f>IxI!F87</f>
        <v>4.1237441160036203E-3</v>
      </c>
      <c r="F86" s="21">
        <f>IxI!G87</f>
        <v>6.3491131473571799E-2</v>
      </c>
      <c r="G86" s="21">
        <f>IxI!H87</f>
        <v>5.7678607584360801E-4</v>
      </c>
      <c r="H86" s="21">
        <f>IxI!I87</f>
        <v>1.13294811960147E-2</v>
      </c>
      <c r="I86" s="21">
        <f>IxI!J87</f>
        <v>0</v>
      </c>
      <c r="J86" s="21">
        <f>IxI!K87</f>
        <v>0.16133864310525201</v>
      </c>
      <c r="K86" s="21">
        <f>IxI!L87</f>
        <v>0.95029435306662102</v>
      </c>
      <c r="L86" s="21">
        <f>IxI!M87</f>
        <v>1.3108456209483199</v>
      </c>
      <c r="M86" s="21">
        <f>IxI!N87</f>
        <v>0.76042556070272105</v>
      </c>
      <c r="N86" s="21">
        <f>IxI!O87</f>
        <v>0.18717751488300299</v>
      </c>
      <c r="O86" s="21">
        <f>IxI!P87</f>
        <v>0.12527504352753999</v>
      </c>
      <c r="P86" s="21">
        <f>IxI!Q87</f>
        <v>0.90273110240648402</v>
      </c>
      <c r="Q86" s="21">
        <f>IxI!R87</f>
        <v>0.60629558336649003</v>
      </c>
      <c r="R86" s="21">
        <f>IxI!S87</f>
        <v>8.66098306028487E-2</v>
      </c>
      <c r="S86" s="21">
        <f>IxI!T87</f>
        <v>48.798502997114802</v>
      </c>
      <c r="T86" s="21">
        <f>IxI!U87</f>
        <v>2.0216958563623701</v>
      </c>
      <c r="U86" s="21">
        <f>IxI!V87</f>
        <v>2.6215449448774701</v>
      </c>
      <c r="V86" s="21">
        <f>IxI!W87</f>
        <v>0</v>
      </c>
      <c r="W86" s="21">
        <f>IxI!X87</f>
        <v>1.5713449733389</v>
      </c>
      <c r="X86" s="21">
        <f>IxI!Y87</f>
        <v>0.69020018369703595</v>
      </c>
      <c r="Y86" s="21">
        <f>IxI!Z87</f>
        <v>0.70705685734454105</v>
      </c>
      <c r="Z86" s="21">
        <f>IxI!AA87</f>
        <v>1.3909294466484701</v>
      </c>
      <c r="AA86" s="21">
        <f>IxI!AB87</f>
        <v>1.2629374081017</v>
      </c>
      <c r="AB86" s="21">
        <f>IxI!AC87</f>
        <v>1.1568665193732399</v>
      </c>
      <c r="AC86" s="21">
        <f>IxI!AD87</f>
        <v>2.0887137866200698</v>
      </c>
      <c r="AD86" s="21">
        <f>IxI!AE87</f>
        <v>0.15273998708939801</v>
      </c>
      <c r="AE86" s="21">
        <f>IxI!AF87</f>
        <v>1.79759264570946</v>
      </c>
      <c r="AF86" s="21">
        <f>IxI!AG87</f>
        <v>0.28297747963550401</v>
      </c>
      <c r="AG86" s="21">
        <f>IxI!AH87</f>
        <v>6.8690380381593696E-2</v>
      </c>
      <c r="AH86" s="21">
        <f>IxI!AI87</f>
        <v>2.23936538409653</v>
      </c>
      <c r="AI86" s="21">
        <f>IxI!AJ87</f>
        <v>0.980141130357436</v>
      </c>
      <c r="AJ86" s="21">
        <f>IxI!AK87</f>
        <v>0.54063848534469905</v>
      </c>
      <c r="AK86" s="21">
        <f>IxI!AL87</f>
        <v>0.49310722595344297</v>
      </c>
      <c r="AL86" s="21">
        <f>IxI!AM87</f>
        <v>4.5318734824659701E-2</v>
      </c>
      <c r="AM86" s="21">
        <f>IxI!AN87</f>
        <v>1.39723596904865E-2</v>
      </c>
      <c r="AN86" s="21">
        <f>IxI!AO87</f>
        <v>3.9920764214199602</v>
      </c>
      <c r="AO86" s="21">
        <f>IxI!AP87</f>
        <v>2.1851097453703301</v>
      </c>
      <c r="AP86" s="21">
        <f>IxI!AQ87</f>
        <v>0.81662557086381904</v>
      </c>
      <c r="AQ86" s="21">
        <f>IxI!AR87</f>
        <v>3.4260201075639798</v>
      </c>
      <c r="AR86" s="21">
        <f>IxI!AS87</f>
        <v>1.70420070449337</v>
      </c>
      <c r="AS86" s="21">
        <f>IxI!AT87</f>
        <v>2.22654721284712</v>
      </c>
      <c r="AT86" s="21">
        <f>IxI!AU87</f>
        <v>1.23260294664518</v>
      </c>
      <c r="AU86" s="21">
        <f>IxI!AV87</f>
        <v>1.7339702241567101</v>
      </c>
      <c r="AV86" s="21">
        <f>IxI!AW87</f>
        <v>3.58311942574483</v>
      </c>
      <c r="AW86" s="21">
        <f>IxI!AX87</f>
        <v>9.7259400921366108</v>
      </c>
      <c r="AX86" s="21">
        <f>IxI!AY87</f>
        <v>0.71720398688451104</v>
      </c>
      <c r="AY86" s="21">
        <f>IxI!AZ87</f>
        <v>1.1553156111338501</v>
      </c>
      <c r="AZ86" s="21">
        <f>IxI!BA87</f>
        <v>1.4228022803873901</v>
      </c>
      <c r="BA86" s="21">
        <f>IxI!BB87</f>
        <v>1.1578446745007199E-3</v>
      </c>
      <c r="BB86" s="21">
        <f>IxI!BC87</f>
        <v>23.0398287285302</v>
      </c>
      <c r="BC86" s="21">
        <f>IxI!BD87</f>
        <v>6.9906084331015803</v>
      </c>
      <c r="BD86" s="21">
        <f>IxI!BE87</f>
        <v>15.9134476592581</v>
      </c>
      <c r="BE86" s="21">
        <f>IxI!BF87</f>
        <v>13.400299684292801</v>
      </c>
      <c r="BF86" s="21">
        <f>IxI!BG87</f>
        <v>18.687399148051998</v>
      </c>
      <c r="BG86" s="21">
        <f>IxI!BH87</f>
        <v>171.58248468843101</v>
      </c>
      <c r="BH86" s="21">
        <f>IxI!BI87</f>
        <v>2.3085979955220601</v>
      </c>
      <c r="BI86" s="21">
        <f>IxI!BJ87</f>
        <v>5.9266503890347701</v>
      </c>
      <c r="BJ86" s="21">
        <f>IxI!BK87</f>
        <v>1.1621677733564</v>
      </c>
      <c r="BK86" s="21">
        <f>IxI!BL87</f>
        <v>5.3066321691374503</v>
      </c>
      <c r="BL86" s="21">
        <f>IxI!BM87</f>
        <v>15.746570816715399</v>
      </c>
      <c r="BM86" s="21">
        <f>IxI!BN87</f>
        <v>3.3748660684270502</v>
      </c>
      <c r="BN86" s="21">
        <f>IxI!BO87</f>
        <v>8.9562703574710003</v>
      </c>
      <c r="BO86" s="21">
        <f>IxI!BP87</f>
        <v>13.476692358737001</v>
      </c>
      <c r="BP86" s="21">
        <f>IxI!BQ87</f>
        <v>2.3200713815960801</v>
      </c>
      <c r="BQ86" s="21">
        <f>IxI!BR87</f>
        <v>3.5884662734903898</v>
      </c>
      <c r="BR86" s="21">
        <f>IxI!BS87</f>
        <v>1.0311578458682</v>
      </c>
      <c r="BS86" s="21">
        <f>IxI!BT87</f>
        <v>9.4139034288201504</v>
      </c>
      <c r="BT86" s="21">
        <f>IxI!BU87</f>
        <v>15.418790091959201</v>
      </c>
      <c r="BU86" s="21">
        <f>IxI!BV87</f>
        <v>1.35676796710353</v>
      </c>
      <c r="BV86" s="21">
        <f>IxI!BW87</f>
        <v>109.630532079427</v>
      </c>
      <c r="BW86" s="21">
        <f>IxI!BX87</f>
        <v>63.266923091173503</v>
      </c>
      <c r="BX86" s="21">
        <f>IxI!BY87</f>
        <v>3.3447552864313699</v>
      </c>
      <c r="BY86" s="21">
        <f>IxI!BZ87</f>
        <v>14.9146116492771</v>
      </c>
      <c r="BZ86" s="21">
        <f>IxI!CA87</f>
        <v>0</v>
      </c>
      <c r="CA86" s="21">
        <f>IxI!CB87</f>
        <v>1.9621695347247099</v>
      </c>
      <c r="CB86" s="21">
        <f>IxI!CC87</f>
        <v>4.8376080922262501</v>
      </c>
      <c r="CC86" s="21">
        <f>IxI!CD87</f>
        <v>2.14858041603331</v>
      </c>
      <c r="CD86" s="21">
        <f>IxI!CE87</f>
        <v>96.086679132950707</v>
      </c>
      <c r="CE86" s="21">
        <f>IxI!CF87</f>
        <v>46.954755441488103</v>
      </c>
      <c r="CF86" s="21">
        <f>IxI!CG87</f>
        <v>2.1149242273301501</v>
      </c>
      <c r="CG86" s="21">
        <f>IxI!CH87</f>
        <v>12.948050359448199</v>
      </c>
      <c r="CH86" s="21">
        <f>IxI!CI87</f>
        <v>4.1002290081757602</v>
      </c>
      <c r="CI86" s="21">
        <f>IxI!CJ87</f>
        <v>0.142080622245432</v>
      </c>
      <c r="CJ86" s="21">
        <f>IxI!CK87</f>
        <v>5.7996957024654403</v>
      </c>
      <c r="CK86" s="21">
        <f>IxI!CL87</f>
        <v>49.898188506484502</v>
      </c>
      <c r="CL86" s="21">
        <f>IxI!CM87</f>
        <v>8.7256626990227808</v>
      </c>
      <c r="CM86" s="21">
        <f>IxI!CN87</f>
        <v>2.9617835858463799</v>
      </c>
      <c r="CN86" s="21">
        <f>IxI!CO87</f>
        <v>8.4562352128851508</v>
      </c>
      <c r="CO86" s="21">
        <f>IxI!CP87</f>
        <v>27.857525815537201</v>
      </c>
      <c r="CP86" s="21">
        <f>IxI!CQ87</f>
        <v>72.393732595335393</v>
      </c>
      <c r="CQ86" s="21">
        <f>IxI!CR87</f>
        <v>7.9781410059764504</v>
      </c>
      <c r="CR86" s="21">
        <f>IxI!CS87</f>
        <v>4.4103731093242304</v>
      </c>
      <c r="CS86" s="21">
        <f>IxI!CT87</f>
        <v>1.34572994359346</v>
      </c>
      <c r="CT86" s="21">
        <f>IxI!CU87</f>
        <v>0.702477954130177</v>
      </c>
      <c r="CU86" s="21">
        <f>IxI!CV87</f>
        <v>4.9030354029156804</v>
      </c>
      <c r="CV86" s="21">
        <f>IxI!CW87</f>
        <v>3.1519917280822201</v>
      </c>
      <c r="CW86" s="21">
        <f>IxI!CX87</f>
        <v>5.8453204287966196</v>
      </c>
      <c r="CX86" s="21">
        <f>IxI!CY87</f>
        <v>14.1981706509742</v>
      </c>
      <c r="CY86" s="21">
        <f>IxI!CZ87</f>
        <v>0.98692790763957805</v>
      </c>
      <c r="CZ86" s="21">
        <f>IxI!DA87</f>
        <v>1.79373350514985</v>
      </c>
      <c r="DA86" s="21">
        <f>IxI!DB87</f>
        <v>5.1875222305554898</v>
      </c>
      <c r="DB86" s="21">
        <f>IxI!DC87</f>
        <v>0</v>
      </c>
      <c r="DC86" s="21">
        <f>SUM(IxI!DE87:DF87)</f>
        <v>6.9991828920600803</v>
      </c>
      <c r="DD86" s="21">
        <v>0</v>
      </c>
      <c r="DE86" s="21">
        <f>SUM(IxI!DH87:DI87)</f>
        <v>9.0571097340271702</v>
      </c>
      <c r="DF86" s="21">
        <f>IxI!DK87</f>
        <v>27.3168794006688</v>
      </c>
      <c r="DG86" s="21">
        <f>SUM(IxI!DL87:DM87)</f>
        <v>-9.0724635972197598E-2</v>
      </c>
      <c r="DH86" s="21">
        <f>IxI!DG87</f>
        <v>0.13626037325784501</v>
      </c>
      <c r="DI86" s="21">
        <f>IxI!DO87</f>
        <v>244.48496583900001</v>
      </c>
      <c r="DJ86" s="21">
        <f>IxI!DP87</f>
        <v>166.00742126243301</v>
      </c>
      <c r="DK86" s="21">
        <v>0</v>
      </c>
      <c r="DL86" s="21">
        <v>0</v>
      </c>
      <c r="DM86" s="21">
        <v>0</v>
      </c>
      <c r="DN86" s="132">
        <f t="shared" si="2"/>
        <v>1490.3961618585649</v>
      </c>
      <c r="DO86" s="22"/>
      <c r="DP86" s="126"/>
      <c r="DQ86" s="409">
        <f>Data!R110</f>
        <v>18075.118510818986</v>
      </c>
      <c r="DR86" s="141">
        <f>Data!S110</f>
        <v>8.105684082711272E-3</v>
      </c>
      <c r="DS86" s="21"/>
      <c r="DT86" s="136">
        <v>131.09850180000001</v>
      </c>
      <c r="DU86" s="141">
        <f t="shared" si="3"/>
        <v>3.410352329033453E-3</v>
      </c>
      <c r="DV86" s="21"/>
    </row>
    <row r="87" spans="1:126">
      <c r="A87" s="30" t="str">
        <f>IxI!B88</f>
        <v>81</v>
      </c>
      <c r="B87" s="29" t="str">
        <f>IxI!C88</f>
        <v>Architectural services etc</v>
      </c>
      <c r="C87" s="27">
        <f>IxI!D88</f>
        <v>2.11792908714113</v>
      </c>
      <c r="D87" s="27">
        <f>IxI!E88</f>
        <v>0.248139594065834</v>
      </c>
      <c r="E87" s="27">
        <f>IxI!F88</f>
        <v>1.3431791424641599E-3</v>
      </c>
      <c r="F87" s="27">
        <f>IxI!G88</f>
        <v>0</v>
      </c>
      <c r="G87" s="27">
        <f>IxI!H88</f>
        <v>0</v>
      </c>
      <c r="H87" s="27">
        <f>IxI!I88</f>
        <v>0.79149919099316501</v>
      </c>
      <c r="I87" s="27">
        <f>IxI!J88</f>
        <v>0</v>
      </c>
      <c r="J87" s="27">
        <f>IxI!K88</f>
        <v>0.79279385665725</v>
      </c>
      <c r="K87" s="27">
        <f>IxI!L88</f>
        <v>138.15603338542999</v>
      </c>
      <c r="L87" s="27">
        <f>IxI!M88</f>
        <v>2.5153391265231599</v>
      </c>
      <c r="M87" s="27">
        <f>IxI!N88</f>
        <v>10.364511988722199</v>
      </c>
      <c r="N87" s="27">
        <f>IxI!O88</f>
        <v>0.57936171109835599</v>
      </c>
      <c r="O87" s="27">
        <f>IxI!P88</f>
        <v>0.35915971166430699</v>
      </c>
      <c r="P87" s="27">
        <f>IxI!Q88</f>
        <v>3.49623251787034</v>
      </c>
      <c r="Q87" s="27">
        <f>IxI!R88</f>
        <v>2.03183939642012</v>
      </c>
      <c r="R87" s="27">
        <f>IxI!S88</f>
        <v>0.478269570753655</v>
      </c>
      <c r="S87" s="27">
        <f>IxI!T88</f>
        <v>16.291662669363699</v>
      </c>
      <c r="T87" s="27">
        <f>IxI!U88</f>
        <v>0.36663221725280898</v>
      </c>
      <c r="U87" s="27">
        <f>IxI!V88</f>
        <v>0.78307486438503004</v>
      </c>
      <c r="V87" s="27">
        <f>IxI!W88</f>
        <v>0</v>
      </c>
      <c r="W87" s="27">
        <f>IxI!X88</f>
        <v>1.6089453687430999</v>
      </c>
      <c r="X87" s="27">
        <f>IxI!Y88</f>
        <v>3.6892513825200699</v>
      </c>
      <c r="Y87" s="27">
        <f>IxI!Z88</f>
        <v>0.48503929915417399</v>
      </c>
      <c r="Z87" s="27">
        <f>IxI!AA88</f>
        <v>2.7306181502185298</v>
      </c>
      <c r="AA87" s="27">
        <f>IxI!AB88</f>
        <v>3.4636294781138601</v>
      </c>
      <c r="AB87" s="27">
        <f>IxI!AC88</f>
        <v>3.44829162681788</v>
      </c>
      <c r="AC87" s="27">
        <f>IxI!AD88</f>
        <v>10.0360093328019</v>
      </c>
      <c r="AD87" s="27">
        <f>IxI!AE88</f>
        <v>0.20787495086428001</v>
      </c>
      <c r="AE87" s="27">
        <f>IxI!AF88</f>
        <v>1.17661340043603</v>
      </c>
      <c r="AF87" s="27">
        <f>IxI!AG88</f>
        <v>3.3380337236126301</v>
      </c>
      <c r="AG87" s="27">
        <f>IxI!AH88</f>
        <v>0.39343021708439402</v>
      </c>
      <c r="AH87" s="27">
        <f>IxI!AI88</f>
        <v>5.5682574804177101</v>
      </c>
      <c r="AI87" s="27">
        <f>IxI!AJ88</f>
        <v>5.5361571024664302</v>
      </c>
      <c r="AJ87" s="27">
        <f>IxI!AK88</f>
        <v>1.3315668370412399</v>
      </c>
      <c r="AK87" s="27">
        <f>IxI!AL88</f>
        <v>1.0390521787959299</v>
      </c>
      <c r="AL87" s="27">
        <f>IxI!AM88</f>
        <v>0.170620437142185</v>
      </c>
      <c r="AM87" s="27">
        <f>IxI!AN88</f>
        <v>0</v>
      </c>
      <c r="AN87" s="27">
        <f>IxI!AO88</f>
        <v>10.164046908280501</v>
      </c>
      <c r="AO87" s="27">
        <f>IxI!AP88</f>
        <v>49.152524872782898</v>
      </c>
      <c r="AP87" s="27">
        <f>IxI!AQ88</f>
        <v>2.8930789765006</v>
      </c>
      <c r="AQ87" s="27">
        <f>IxI!AR88</f>
        <v>17.003113628079198</v>
      </c>
      <c r="AR87" s="27">
        <f>IxI!AS88</f>
        <v>0.787951122218843</v>
      </c>
      <c r="AS87" s="27">
        <f>IxI!AT88</f>
        <v>41.900842937882899</v>
      </c>
      <c r="AT87" s="27">
        <f>IxI!AU88</f>
        <v>2.21185773100057</v>
      </c>
      <c r="AU87" s="27">
        <f>IxI!AV88</f>
        <v>3.3854657434990898</v>
      </c>
      <c r="AV87" s="27">
        <f>IxI!AW88</f>
        <v>14.3436228752999</v>
      </c>
      <c r="AW87" s="27">
        <f>IxI!AX88</f>
        <v>29.670495304349</v>
      </c>
      <c r="AX87" s="27">
        <f>IxI!AY88</f>
        <v>1.20509101130989</v>
      </c>
      <c r="AY87" s="27">
        <f>IxI!AZ88</f>
        <v>4.5052120044246804</v>
      </c>
      <c r="AZ87" s="27">
        <f>IxI!BA88</f>
        <v>15.860512765648</v>
      </c>
      <c r="BA87" s="27">
        <f>IxI!BB88</f>
        <v>2.42010981584285E-2</v>
      </c>
      <c r="BB87" s="27">
        <f>IxI!BC88</f>
        <v>166.886516735264</v>
      </c>
      <c r="BC87" s="27">
        <f>IxI!BD88</f>
        <v>70.715235114093005</v>
      </c>
      <c r="BD87" s="27">
        <f>IxI!BE88</f>
        <v>127.037991536059</v>
      </c>
      <c r="BE87" s="27">
        <f>IxI!BF88</f>
        <v>39.609095579987802</v>
      </c>
      <c r="BF87" s="27">
        <f>IxI!BG88</f>
        <v>74.017570878400207</v>
      </c>
      <c r="BG87" s="27">
        <f>IxI!BH88</f>
        <v>84.866100612531994</v>
      </c>
      <c r="BH87" s="27">
        <f>IxI!BI88</f>
        <v>3.5922028487787401</v>
      </c>
      <c r="BI87" s="27">
        <f>IxI!BJ88</f>
        <v>21.428109874917698</v>
      </c>
      <c r="BJ87" s="27">
        <f>IxI!BK88</f>
        <v>4.6735888393256797</v>
      </c>
      <c r="BK87" s="27">
        <f>IxI!BL88</f>
        <v>5.2664735582533204</v>
      </c>
      <c r="BL87" s="27">
        <f>IxI!BM88</f>
        <v>47.108900199430799</v>
      </c>
      <c r="BM87" s="27">
        <f>IxI!BN88</f>
        <v>7.0234968530662201</v>
      </c>
      <c r="BN87" s="27">
        <f>IxI!BO88</f>
        <v>19.261065774154201</v>
      </c>
      <c r="BO87" s="27">
        <f>IxI!BP88</f>
        <v>25.343840292839399</v>
      </c>
      <c r="BP87" s="27">
        <f>IxI!BQ88</f>
        <v>5.7031877584559396</v>
      </c>
      <c r="BQ87" s="27">
        <f>IxI!BR88</f>
        <v>6.35599869757002</v>
      </c>
      <c r="BR87" s="27">
        <f>IxI!BS88</f>
        <v>1.8772879198117001</v>
      </c>
      <c r="BS87" s="27">
        <f>IxI!BT88</f>
        <v>22.336402200045299</v>
      </c>
      <c r="BT87" s="27">
        <f>IxI!BU88</f>
        <v>56.554795008913899</v>
      </c>
      <c r="BU87" s="27">
        <f>IxI!BV88</f>
        <v>3.5337608716680902</v>
      </c>
      <c r="BV87" s="27">
        <f>IxI!BW88</f>
        <v>89.597951747242107</v>
      </c>
      <c r="BW87" s="27">
        <f>IxI!BX88</f>
        <v>113.87634883475501</v>
      </c>
      <c r="BX87" s="27">
        <f>IxI!BY88</f>
        <v>6.2388464928200396</v>
      </c>
      <c r="BY87" s="27">
        <f>IxI!BZ88</f>
        <v>59.665701702647198</v>
      </c>
      <c r="BZ87" s="27">
        <f>IxI!CA88</f>
        <v>9.5518656104146201E-8</v>
      </c>
      <c r="CA87" s="27">
        <f>IxI!CB88</f>
        <v>42.129152026165102</v>
      </c>
      <c r="CB87" s="27">
        <f>IxI!CC88</f>
        <v>11.7933591331179</v>
      </c>
      <c r="CC87" s="27">
        <f>IxI!CD88</f>
        <v>10.7812041168861</v>
      </c>
      <c r="CD87" s="27">
        <f>IxI!CE88</f>
        <v>54.142802393816503</v>
      </c>
      <c r="CE87" s="27">
        <f>IxI!CF88</f>
        <v>531.33671234603696</v>
      </c>
      <c r="CF87" s="27">
        <f>IxI!CG88</f>
        <v>9.69322597500285</v>
      </c>
      <c r="CG87" s="27">
        <f>IxI!CH88</f>
        <v>6.3121699137210303</v>
      </c>
      <c r="CH87" s="27">
        <f>IxI!CI88</f>
        <v>24.437071258240501</v>
      </c>
      <c r="CI87" s="27">
        <f>IxI!CJ88</f>
        <v>2.2821822221152099</v>
      </c>
      <c r="CJ87" s="27">
        <f>IxI!CK88</f>
        <v>33.288984349876998</v>
      </c>
      <c r="CK87" s="27">
        <f>IxI!CL88</f>
        <v>66.640785206757997</v>
      </c>
      <c r="CL87" s="27">
        <f>IxI!CM88</f>
        <v>18.2923875908707</v>
      </c>
      <c r="CM87" s="27">
        <f>IxI!CN88</f>
        <v>4.2930680902005598</v>
      </c>
      <c r="CN87" s="27">
        <f>IxI!CO88</f>
        <v>29.651439356762101</v>
      </c>
      <c r="CO87" s="27">
        <f>IxI!CP88</f>
        <v>38.2155476876056</v>
      </c>
      <c r="CP87" s="27">
        <f>IxI!CQ88</f>
        <v>110.154938412314</v>
      </c>
      <c r="CQ87" s="27">
        <f>IxI!CR88</f>
        <v>22.656095025718301</v>
      </c>
      <c r="CR87" s="27">
        <f>IxI!CS88</f>
        <v>155.659949851741</v>
      </c>
      <c r="CS87" s="27">
        <f>IxI!CT88</f>
        <v>4.06912126428566</v>
      </c>
      <c r="CT87" s="27">
        <f>IxI!CU88</f>
        <v>1.1919374834001899</v>
      </c>
      <c r="CU87" s="27">
        <f>IxI!CV88</f>
        <v>5.2932211448902597</v>
      </c>
      <c r="CV87" s="27">
        <f>IxI!CW88</f>
        <v>3.01973307241393</v>
      </c>
      <c r="CW87" s="27">
        <f>IxI!CX88</f>
        <v>7.28702655500389</v>
      </c>
      <c r="CX87" s="27">
        <f>IxI!CY88</f>
        <v>18.6480694926429</v>
      </c>
      <c r="CY87" s="27">
        <f>IxI!CZ88</f>
        <v>8.1736805592126291</v>
      </c>
      <c r="CZ87" s="27">
        <f>IxI!DA88</f>
        <v>3.7725066850446898</v>
      </c>
      <c r="DA87" s="27">
        <f>IxI!DB88</f>
        <v>7.6172226170836996</v>
      </c>
      <c r="DB87" s="27">
        <f>IxI!DC88</f>
        <v>0</v>
      </c>
      <c r="DC87" s="27">
        <f>SUM(IxI!DE88:DF88)</f>
        <v>39.528339694543895</v>
      </c>
      <c r="DD87" s="27">
        <v>0</v>
      </c>
      <c r="DE87" s="27">
        <f>SUM(IxI!DH88:DI88)</f>
        <v>1.632020657775481</v>
      </c>
      <c r="DF87" s="27">
        <f>IxI!DK88</f>
        <v>434.84418353603201</v>
      </c>
      <c r="DG87" s="27">
        <f>SUM(IxI!DL88:DM88)</f>
        <v>-5.0164623681828227</v>
      </c>
      <c r="DH87" s="27">
        <f>IxI!DG88</f>
        <v>1.2713571040106499</v>
      </c>
      <c r="DI87" s="27">
        <f>IxI!DO88</f>
        <v>2037.52271339461</v>
      </c>
      <c r="DJ87" s="27">
        <f>IxI!DP88</f>
        <v>712.52894100971798</v>
      </c>
      <c r="DK87" s="27">
        <v>0</v>
      </c>
      <c r="DL87" s="27">
        <v>0</v>
      </c>
      <c r="DM87" s="27">
        <v>0</v>
      </c>
      <c r="DN87" s="133">
        <f t="shared" si="2"/>
        <v>5932.4203868991335</v>
      </c>
      <c r="DO87" s="22"/>
      <c r="DP87" s="126"/>
      <c r="DQ87" s="410">
        <f>Data!R111</f>
        <v>56389.235801585615</v>
      </c>
      <c r="DR87" s="142">
        <f>Data!S111</f>
        <v>2.5287432046411245E-2</v>
      </c>
      <c r="DS87" s="21"/>
      <c r="DT87" s="137">
        <v>1132.396569</v>
      </c>
      <c r="DU87" s="142">
        <f t="shared" si="3"/>
        <v>2.9457783448739921E-2</v>
      </c>
      <c r="DV87" s="21"/>
    </row>
    <row r="88" spans="1:126">
      <c r="A88" s="24" t="str">
        <f>IxI!B89</f>
        <v>82</v>
      </c>
      <c r="B88" s="23" t="str">
        <f>IxI!C89</f>
        <v>Research &amp; development</v>
      </c>
      <c r="C88" s="21">
        <f>IxI!D89</f>
        <v>6.9621288302109396E-2</v>
      </c>
      <c r="D88" s="21">
        <f>IxI!E89</f>
        <v>1.5025948013283399E-2</v>
      </c>
      <c r="E88" s="21">
        <f>IxI!F89</f>
        <v>2.7792654416011202E-3</v>
      </c>
      <c r="F88" s="21">
        <f>IxI!G89</f>
        <v>1.62058959317487E-2</v>
      </c>
      <c r="G88" s="21">
        <f>IxI!H89</f>
        <v>7.5379006477581097E-4</v>
      </c>
      <c r="H88" s="21">
        <f>IxI!I89</f>
        <v>0.17704895238263199</v>
      </c>
      <c r="I88" s="21">
        <f>IxI!J89</f>
        <v>0</v>
      </c>
      <c r="J88" s="21">
        <f>IxI!K89</f>
        <v>5.5313590367618598E-2</v>
      </c>
      <c r="K88" s="21">
        <f>IxI!L89</f>
        <v>19.5501845815119</v>
      </c>
      <c r="L88" s="21">
        <f>IxI!M89</f>
        <v>0.372199886896868</v>
      </c>
      <c r="M88" s="21">
        <f>IxI!N89</f>
        <v>3.6913454594406501</v>
      </c>
      <c r="N88" s="21">
        <f>IxI!O89</f>
        <v>0.112820432440211</v>
      </c>
      <c r="O88" s="21">
        <f>IxI!P89</f>
        <v>3.8737877226385699E-2</v>
      </c>
      <c r="P88" s="21">
        <f>IxI!Q89</f>
        <v>0.88324719412975305</v>
      </c>
      <c r="Q88" s="21">
        <f>IxI!R89</f>
        <v>0.36363961208072898</v>
      </c>
      <c r="R88" s="21">
        <f>IxI!S89</f>
        <v>5.24182631229703E-2</v>
      </c>
      <c r="S88" s="21">
        <f>IxI!T89</f>
        <v>1.3088475015454399</v>
      </c>
      <c r="T88" s="21">
        <f>IxI!U89</f>
        <v>4.3826750868109401E-2</v>
      </c>
      <c r="U88" s="21">
        <f>IxI!V89</f>
        <v>9.5152361419540699E-2</v>
      </c>
      <c r="V88" s="21">
        <f>IxI!W89</f>
        <v>0</v>
      </c>
      <c r="W88" s="21">
        <f>IxI!X89</f>
        <v>0.28554855977749</v>
      </c>
      <c r="X88" s="21">
        <f>IxI!Y89</f>
        <v>0.34773216414118402</v>
      </c>
      <c r="Y88" s="21">
        <f>IxI!Z89</f>
        <v>0.116812953649886</v>
      </c>
      <c r="Z88" s="21">
        <f>IxI!AA89</f>
        <v>0.198116681595737</v>
      </c>
      <c r="AA88" s="21">
        <f>IxI!AB89</f>
        <v>0.567020647051384</v>
      </c>
      <c r="AB88" s="21">
        <f>IxI!AC89</f>
        <v>0.138908496795212</v>
      </c>
      <c r="AC88" s="21">
        <f>IxI!AD89</f>
        <v>2.3750739169167301</v>
      </c>
      <c r="AD88" s="21">
        <f>IxI!AE89</f>
        <v>5.0249464764563101E-2</v>
      </c>
      <c r="AE88" s="21">
        <f>IxI!AF89</f>
        <v>5.01375613649492E-2</v>
      </c>
      <c r="AF88" s="21">
        <f>IxI!AG89</f>
        <v>0.180658243455604</v>
      </c>
      <c r="AG88" s="21">
        <f>IxI!AH89</f>
        <v>9.7095105884660096E-2</v>
      </c>
      <c r="AH88" s="21">
        <f>IxI!AI89</f>
        <v>1.3710845632719999</v>
      </c>
      <c r="AI88" s="21">
        <f>IxI!AJ89</f>
        <v>0.34151110769996101</v>
      </c>
      <c r="AJ88" s="21">
        <f>IxI!AK89</f>
        <v>0.198917097062522</v>
      </c>
      <c r="AK88" s="21">
        <f>IxI!AL89</f>
        <v>0.20414456657069799</v>
      </c>
      <c r="AL88" s="21">
        <f>IxI!AM89</f>
        <v>1.62381671965258E-2</v>
      </c>
      <c r="AM88" s="21">
        <f>IxI!AN89</f>
        <v>8.8401139932056099E-3</v>
      </c>
      <c r="AN88" s="21">
        <f>IxI!AO89</f>
        <v>2.3123542150307799</v>
      </c>
      <c r="AO88" s="21">
        <f>IxI!AP89</f>
        <v>1.5139704222433901</v>
      </c>
      <c r="AP88" s="21">
        <f>IxI!AQ89</f>
        <v>0.64118580496434097</v>
      </c>
      <c r="AQ88" s="21">
        <f>IxI!AR89</f>
        <v>2.3455115956530701</v>
      </c>
      <c r="AR88" s="21">
        <f>IxI!AS89</f>
        <v>0.131792791113609</v>
      </c>
      <c r="AS88" s="21">
        <f>IxI!AT89</f>
        <v>2.37955887718363</v>
      </c>
      <c r="AT88" s="21">
        <f>IxI!AU89</f>
        <v>0.30687938257722303</v>
      </c>
      <c r="AU88" s="21">
        <f>IxI!AV89</f>
        <v>0.51098466779235796</v>
      </c>
      <c r="AV88" s="21">
        <f>IxI!AW89</f>
        <v>1.5323628228600801</v>
      </c>
      <c r="AW88" s="21">
        <f>IxI!AX89</f>
        <v>4.8600276441994597</v>
      </c>
      <c r="AX88" s="21">
        <f>IxI!AY89</f>
        <v>0.88320383872918096</v>
      </c>
      <c r="AY88" s="21">
        <f>IxI!AZ89</f>
        <v>3.0934366854536401</v>
      </c>
      <c r="AZ88" s="21">
        <f>IxI!BA89</f>
        <v>0.43453747524391401</v>
      </c>
      <c r="BA88" s="21">
        <f>IxI!BB89</f>
        <v>2.1057249825967701E-2</v>
      </c>
      <c r="BB88" s="21">
        <f>IxI!BC89</f>
        <v>3.9546512036441501</v>
      </c>
      <c r="BC88" s="21">
        <f>IxI!BD89</f>
        <v>2.1583482986115201</v>
      </c>
      <c r="BD88" s="21">
        <f>IxI!BE89</f>
        <v>1.8557803177824099</v>
      </c>
      <c r="BE88" s="21">
        <f>IxI!BF89</f>
        <v>0.57775609474326906</v>
      </c>
      <c r="BF88" s="21">
        <f>IxI!BG89</f>
        <v>5.1659197557642997</v>
      </c>
      <c r="BG88" s="21">
        <f>IxI!BH89</f>
        <v>3.8132494378281701</v>
      </c>
      <c r="BH88" s="21">
        <f>IxI!BI89</f>
        <v>0.86410027361814801</v>
      </c>
      <c r="BI88" s="21">
        <f>IxI!BJ89</f>
        <v>2.48014091497667</v>
      </c>
      <c r="BJ88" s="21">
        <f>IxI!BK89</f>
        <v>0.78381269225471795</v>
      </c>
      <c r="BK88" s="21">
        <f>IxI!BL89</f>
        <v>1.09219939629065</v>
      </c>
      <c r="BL88" s="21">
        <f>IxI!BM89</f>
        <v>2.86244743708209</v>
      </c>
      <c r="BM88" s="21">
        <f>IxI!BN89</f>
        <v>0.70113479722501104</v>
      </c>
      <c r="BN88" s="21">
        <f>IxI!BO89</f>
        <v>0.80424431500765803</v>
      </c>
      <c r="BO88" s="21">
        <f>IxI!BP89</f>
        <v>1.06709580519105</v>
      </c>
      <c r="BP88" s="21">
        <f>IxI!BQ89</f>
        <v>0.14305984302858299</v>
      </c>
      <c r="BQ88" s="21">
        <f>IxI!BR89</f>
        <v>0.67667479865866198</v>
      </c>
      <c r="BR88" s="21">
        <f>IxI!BS89</f>
        <v>0.149372626195347</v>
      </c>
      <c r="BS88" s="21">
        <f>IxI!BT89</f>
        <v>1.9315798708368499</v>
      </c>
      <c r="BT88" s="21">
        <f>IxI!BU89</f>
        <v>3.25689001311919</v>
      </c>
      <c r="BU88" s="21">
        <f>IxI!BV89</f>
        <v>0.25811391109724402</v>
      </c>
      <c r="BV88" s="21">
        <f>IxI!BW89</f>
        <v>4.3663476345177603</v>
      </c>
      <c r="BW88" s="21">
        <f>IxI!BX89</f>
        <v>6.4583279378080602</v>
      </c>
      <c r="BX88" s="21">
        <f>IxI!BY89</f>
        <v>0.53101292960843105</v>
      </c>
      <c r="BY88" s="21">
        <f>IxI!BZ89</f>
        <v>1.32626353937081</v>
      </c>
      <c r="BZ88" s="21">
        <f>IxI!CA89</f>
        <v>0</v>
      </c>
      <c r="CA88" s="21">
        <f>IxI!CB89</f>
        <v>0.37929306992628797</v>
      </c>
      <c r="CB88" s="21">
        <f>IxI!CC89</f>
        <v>0.49495756764294002</v>
      </c>
      <c r="CC88" s="21">
        <f>IxI!CD89</f>
        <v>0.31999072949941798</v>
      </c>
      <c r="CD88" s="21">
        <f>IxI!CE89</f>
        <v>2.43923224364582</v>
      </c>
      <c r="CE88" s="21">
        <f>IxI!CF89</f>
        <v>8.0079025981080001</v>
      </c>
      <c r="CF88" s="21">
        <f>IxI!CG89</f>
        <v>9.6004620534163294</v>
      </c>
      <c r="CG88" s="21">
        <f>IxI!CH89</f>
        <v>0.232981405208491</v>
      </c>
      <c r="CH88" s="21">
        <f>IxI!CI89</f>
        <v>0.74758391403747304</v>
      </c>
      <c r="CI88" s="21">
        <f>IxI!CJ89</f>
        <v>1.28126181674339</v>
      </c>
      <c r="CJ88" s="21">
        <f>IxI!CK89</f>
        <v>0.47828594174748401</v>
      </c>
      <c r="CK88" s="21">
        <f>IxI!CL89</f>
        <v>2.97124455948927</v>
      </c>
      <c r="CL88" s="21">
        <f>IxI!CM89</f>
        <v>0.92972836511601797</v>
      </c>
      <c r="CM88" s="21">
        <f>IxI!CN89</f>
        <v>0.136927560799642</v>
      </c>
      <c r="CN88" s="21">
        <f>IxI!CO89</f>
        <v>0.87111976819946202</v>
      </c>
      <c r="CO88" s="21">
        <f>IxI!CP89</f>
        <v>2.3074962150422298</v>
      </c>
      <c r="CP88" s="21">
        <f>IxI!CQ89</f>
        <v>27.290059166475999</v>
      </c>
      <c r="CQ88" s="21">
        <f>IxI!CR89</f>
        <v>4.9589080836244896</v>
      </c>
      <c r="CR88" s="21">
        <f>IxI!CS89</f>
        <v>69.586246482827804</v>
      </c>
      <c r="CS88" s="21">
        <f>IxI!CT89</f>
        <v>0.44613479081898599</v>
      </c>
      <c r="CT88" s="21">
        <f>IxI!CU89</f>
        <v>0.124375145398516</v>
      </c>
      <c r="CU88" s="21">
        <f>IxI!CV89</f>
        <v>0.27301095612447301</v>
      </c>
      <c r="CV88" s="21">
        <f>IxI!CW89</f>
        <v>0.24703888427190099</v>
      </c>
      <c r="CW88" s="21">
        <f>IxI!CX89</f>
        <v>0.813494151679515</v>
      </c>
      <c r="CX88" s="21">
        <f>IxI!CY89</f>
        <v>0.67754278402541801</v>
      </c>
      <c r="CY88" s="21">
        <f>IxI!CZ89</f>
        <v>1.3639775728729799</v>
      </c>
      <c r="CZ88" s="21">
        <f>IxI!DA89</f>
        <v>0.302577541146274</v>
      </c>
      <c r="DA88" s="21">
        <f>IxI!DB89</f>
        <v>0.29373828293155702</v>
      </c>
      <c r="DB88" s="21">
        <f>IxI!DC89</f>
        <v>0</v>
      </c>
      <c r="DC88" s="21">
        <f>SUM(IxI!DE89:DF89)</f>
        <v>3.9888051617649438</v>
      </c>
      <c r="DD88" s="21">
        <v>0</v>
      </c>
      <c r="DE88" s="21">
        <f>SUM(IxI!DH89:DI89)</f>
        <v>1.0987383238347779</v>
      </c>
      <c r="DF88" s="21">
        <f>IxI!DK89</f>
        <v>13.3651456043</v>
      </c>
      <c r="DG88" s="21">
        <f>SUM(IxI!DL89:DM89)</f>
        <v>-2.51779772578376</v>
      </c>
      <c r="DH88" s="21">
        <f>IxI!DG89</f>
        <v>6.3380020285383504E-2</v>
      </c>
      <c r="DI88" s="21">
        <f>IxI!DO89</f>
        <v>137.303626289585</v>
      </c>
      <c r="DJ88" s="21">
        <f>IxI!DP89</f>
        <v>200.34162707929801</v>
      </c>
      <c r="DK88" s="21">
        <v>0</v>
      </c>
      <c r="DL88" s="21">
        <v>0</v>
      </c>
      <c r="DM88" s="21">
        <v>0</v>
      </c>
      <c r="DN88" s="132">
        <f t="shared" si="2"/>
        <v>592.86174178361455</v>
      </c>
      <c r="DO88" s="22"/>
      <c r="DP88" s="126"/>
      <c r="DQ88" s="409">
        <f>Data!R112</f>
        <v>8030.3732919413524</v>
      </c>
      <c r="DR88" s="141">
        <f>Data!S112</f>
        <v>3.601175225034219E-3</v>
      </c>
      <c r="DS88" s="21"/>
      <c r="DT88" s="136">
        <v>18.16790439</v>
      </c>
      <c r="DU88" s="141">
        <f t="shared" si="3"/>
        <v>4.7261375377589244E-4</v>
      </c>
      <c r="DV88" s="21"/>
    </row>
    <row r="89" spans="1:126">
      <c r="A89" s="24" t="str">
        <f>IxI!B90</f>
        <v>83</v>
      </c>
      <c r="B89" s="23" t="str">
        <f>IxI!C90</f>
        <v>Advertising &amp; market research</v>
      </c>
      <c r="C89" s="21">
        <f>IxI!D90</f>
        <v>0.40598263003284002</v>
      </c>
      <c r="D89" s="21">
        <f>IxI!E90</f>
        <v>5.1396446231321599E-2</v>
      </c>
      <c r="E89" s="21">
        <f>IxI!F90</f>
        <v>1.02132925407869E-2</v>
      </c>
      <c r="F89" s="21">
        <f>IxI!G90</f>
        <v>2.0506132137131398E-3</v>
      </c>
      <c r="G89" s="21">
        <f>IxI!H90</f>
        <v>1.55192173191875E-4</v>
      </c>
      <c r="H89" s="21">
        <f>IxI!I90</f>
        <v>1.43790922144174E-3</v>
      </c>
      <c r="I89" s="21">
        <f>IxI!J90</f>
        <v>0</v>
      </c>
      <c r="J89" s="21">
        <f>IxI!K90</f>
        <v>2.50320332204115E-2</v>
      </c>
      <c r="K89" s="21">
        <f>IxI!L90</f>
        <v>2.06553888946855</v>
      </c>
      <c r="L89" s="21">
        <f>IxI!M90</f>
        <v>0.168082383605584</v>
      </c>
      <c r="M89" s="21">
        <f>IxI!N90</f>
        <v>1.1580142976224801</v>
      </c>
      <c r="N89" s="21">
        <f>IxI!O90</f>
        <v>0.15734439813436699</v>
      </c>
      <c r="O89" s="21">
        <f>IxI!P90</f>
        <v>0.17329583417505201</v>
      </c>
      <c r="P89" s="21">
        <f>IxI!Q90</f>
        <v>0.85705838395630096</v>
      </c>
      <c r="Q89" s="21">
        <f>IxI!R90</f>
        <v>0.70517904772304196</v>
      </c>
      <c r="R89" s="21">
        <f>IxI!S90</f>
        <v>5.9061702137702198E-2</v>
      </c>
      <c r="S89" s="21">
        <f>IxI!T90</f>
        <v>3.3322241128367001</v>
      </c>
      <c r="T89" s="21">
        <f>IxI!U90</f>
        <v>0.11153627165546</v>
      </c>
      <c r="U89" s="21">
        <f>IxI!V90</f>
        <v>0.73507454284362195</v>
      </c>
      <c r="V89" s="21">
        <f>IxI!W90</f>
        <v>0</v>
      </c>
      <c r="W89" s="21">
        <f>IxI!X90</f>
        <v>0.52168855515434398</v>
      </c>
      <c r="X89" s="21">
        <f>IxI!Y90</f>
        <v>0.27753879298355899</v>
      </c>
      <c r="Y89" s="21">
        <f>IxI!Z90</f>
        <v>7.0607179487900296E-2</v>
      </c>
      <c r="Z89" s="21">
        <f>IxI!AA90</f>
        <v>0.310721154049169</v>
      </c>
      <c r="AA89" s="21">
        <f>IxI!AB90</f>
        <v>0.43052873303109601</v>
      </c>
      <c r="AB89" s="21">
        <f>IxI!AC90</f>
        <v>0.129131629969157</v>
      </c>
      <c r="AC89" s="21">
        <f>IxI!AD90</f>
        <v>0.39272201962905401</v>
      </c>
      <c r="AD89" s="21">
        <f>IxI!AE90</f>
        <v>6.43773329725916E-2</v>
      </c>
      <c r="AE89" s="21">
        <f>IxI!AF90</f>
        <v>0.16188030532133901</v>
      </c>
      <c r="AF89" s="21">
        <f>IxI!AG90</f>
        <v>5.2645345583627497E-2</v>
      </c>
      <c r="AG89" s="21">
        <f>IxI!AH90</f>
        <v>8.4851503932352208E-3</v>
      </c>
      <c r="AH89" s="21">
        <f>IxI!AI90</f>
        <v>0.56269226934613303</v>
      </c>
      <c r="AI89" s="21">
        <f>IxI!AJ90</f>
        <v>0.48946569073913498</v>
      </c>
      <c r="AJ89" s="21">
        <f>IxI!AK90</f>
        <v>0.107902833376014</v>
      </c>
      <c r="AK89" s="21">
        <f>IxI!AL90</f>
        <v>8.6150090977135094E-2</v>
      </c>
      <c r="AL89" s="21">
        <f>IxI!AM90</f>
        <v>9.2821840295685704E-3</v>
      </c>
      <c r="AM89" s="21">
        <f>IxI!AN90</f>
        <v>2.3131786183547302E-3</v>
      </c>
      <c r="AN89" s="21">
        <f>IxI!AO90</f>
        <v>0.66918981670312805</v>
      </c>
      <c r="AO89" s="21">
        <f>IxI!AP90</f>
        <v>1.0272148824329199</v>
      </c>
      <c r="AP89" s="21">
        <f>IxI!AQ90</f>
        <v>0.21542075642716499</v>
      </c>
      <c r="AQ89" s="21">
        <f>IxI!AR90</f>
        <v>0.70995017786382397</v>
      </c>
      <c r="AR89" s="21">
        <f>IxI!AS90</f>
        <v>6.4123377513023105E-2</v>
      </c>
      <c r="AS89" s="21">
        <f>IxI!AT90</f>
        <v>0.40537585604263099</v>
      </c>
      <c r="AT89" s="21">
        <f>IxI!AU90</f>
        <v>0.20081256981538501</v>
      </c>
      <c r="AU89" s="21">
        <f>IxI!AV90</f>
        <v>0.38181792205236698</v>
      </c>
      <c r="AV89" s="21">
        <f>IxI!AW90</f>
        <v>0.57218413932595602</v>
      </c>
      <c r="AW89" s="21">
        <f>IxI!AX90</f>
        <v>1.4982718665930199</v>
      </c>
      <c r="AX89" s="21">
        <f>IxI!AY90</f>
        <v>0.26423060812742299</v>
      </c>
      <c r="AY89" s="21">
        <f>IxI!AZ90</f>
        <v>7.93704685044999E-2</v>
      </c>
      <c r="AZ89" s="21">
        <f>IxI!BA90</f>
        <v>0.36263937727493301</v>
      </c>
      <c r="BA89" s="21">
        <f>IxI!BB90</f>
        <v>1.42338264796704E-3</v>
      </c>
      <c r="BB89" s="21">
        <f>IxI!BC90</f>
        <v>1.01081119244451</v>
      </c>
      <c r="BC89" s="21">
        <f>IxI!BD90</f>
        <v>1.17032004755411</v>
      </c>
      <c r="BD89" s="21">
        <f>IxI!BE90</f>
        <v>1.5323071796997301</v>
      </c>
      <c r="BE89" s="21">
        <f>IxI!BF90</f>
        <v>1.91188513234854</v>
      </c>
      <c r="BF89" s="21">
        <f>IxI!BG90</f>
        <v>4.7930108524261099</v>
      </c>
      <c r="BG89" s="21">
        <f>IxI!BH90</f>
        <v>9.4827798857607704</v>
      </c>
      <c r="BH89" s="21">
        <f>IxI!BI90</f>
        <v>0.56532928729847198</v>
      </c>
      <c r="BI89" s="21">
        <f>IxI!BJ90</f>
        <v>3.0044822078285098</v>
      </c>
      <c r="BJ89" s="21">
        <f>IxI!BK90</f>
        <v>0.54188828545773104</v>
      </c>
      <c r="BK89" s="21">
        <f>IxI!BL90</f>
        <v>1.6516127608320501</v>
      </c>
      <c r="BL89" s="21">
        <f>IxI!BM90</f>
        <v>2.5534643413498199</v>
      </c>
      <c r="BM89" s="21">
        <f>IxI!BN90</f>
        <v>0.78547633250032001</v>
      </c>
      <c r="BN89" s="21">
        <f>IxI!BO90</f>
        <v>2.21649456808957</v>
      </c>
      <c r="BO89" s="21">
        <f>IxI!BP90</f>
        <v>2.5381748898876602</v>
      </c>
      <c r="BP89" s="21">
        <f>IxI!BQ90</f>
        <v>1.5240129825662201</v>
      </c>
      <c r="BQ89" s="21">
        <f>IxI!BR90</f>
        <v>0.570256404640896</v>
      </c>
      <c r="BR89" s="21">
        <f>IxI!BS90</f>
        <v>0.15892367558675899</v>
      </c>
      <c r="BS89" s="21">
        <f>IxI!BT90</f>
        <v>3.3514830624785601</v>
      </c>
      <c r="BT89" s="21">
        <f>IxI!BU90</f>
        <v>3.2689166286768301</v>
      </c>
      <c r="BU89" s="21">
        <f>IxI!BV90</f>
        <v>0.18698253049199201</v>
      </c>
      <c r="BV89" s="21">
        <f>IxI!BW90</f>
        <v>10.3162172131058</v>
      </c>
      <c r="BW89" s="21">
        <f>IxI!BX90</f>
        <v>10.7790888789301</v>
      </c>
      <c r="BX89" s="21">
        <f>IxI!BY90</f>
        <v>0.51939139995857397</v>
      </c>
      <c r="BY89" s="21">
        <f>IxI!BZ90</f>
        <v>1.83753547601476</v>
      </c>
      <c r="BZ89" s="21">
        <f>IxI!CA90</f>
        <v>0</v>
      </c>
      <c r="CA89" s="21">
        <f>IxI!CB90</f>
        <v>0.828773341546578</v>
      </c>
      <c r="CB89" s="21">
        <f>IxI!CC90</f>
        <v>0.72182067142613504</v>
      </c>
      <c r="CC89" s="21">
        <f>IxI!CD90</f>
        <v>0.24965591970321699</v>
      </c>
      <c r="CD89" s="21">
        <f>IxI!CE90</f>
        <v>3.93159939421867</v>
      </c>
      <c r="CE89" s="21">
        <f>IxI!CF90</f>
        <v>7.7351474135298197</v>
      </c>
      <c r="CF89" s="21">
        <f>IxI!CG90</f>
        <v>0.12736103314745001</v>
      </c>
      <c r="CG89" s="21">
        <f>IxI!CH90</f>
        <v>0.28551865561745898</v>
      </c>
      <c r="CH89" s="21">
        <f>IxI!CI90</f>
        <v>0.419235379217473</v>
      </c>
      <c r="CI89" s="21">
        <f>IxI!CJ90</f>
        <v>2.6066054376075301E-2</v>
      </c>
      <c r="CJ89" s="21">
        <f>IxI!CK90</f>
        <v>2.70073898740808</v>
      </c>
      <c r="CK89" s="21">
        <f>IxI!CL90</f>
        <v>1.2970116518063199</v>
      </c>
      <c r="CL89" s="21">
        <f>IxI!CM90</f>
        <v>1.0991929003052801</v>
      </c>
      <c r="CM89" s="21">
        <f>IxI!CN90</f>
        <v>0.103318064029412</v>
      </c>
      <c r="CN89" s="21">
        <f>IxI!CO90</f>
        <v>0.44543735544152002</v>
      </c>
      <c r="CO89" s="21">
        <f>IxI!CP90</f>
        <v>1.4172100901751199</v>
      </c>
      <c r="CP89" s="21">
        <f>IxI!CQ90</f>
        <v>8.7918705603042309</v>
      </c>
      <c r="CQ89" s="21">
        <f>IxI!CR90</f>
        <v>0.55455302333145295</v>
      </c>
      <c r="CR89" s="21">
        <f>IxI!CS90</f>
        <v>0.98548810726441904</v>
      </c>
      <c r="CS89" s="21">
        <f>IxI!CT90</f>
        <v>0.62748325248333903</v>
      </c>
      <c r="CT89" s="21">
        <f>IxI!CU90</f>
        <v>6.8525790663799394E-2</v>
      </c>
      <c r="CU89" s="21">
        <f>IxI!CV90</f>
        <v>0.38046409322211999</v>
      </c>
      <c r="CV89" s="21">
        <f>IxI!CW90</f>
        <v>0.360039750526369</v>
      </c>
      <c r="CW89" s="21">
        <f>IxI!CX90</f>
        <v>0.55432345841569697</v>
      </c>
      <c r="CX89" s="21">
        <f>IxI!CY90</f>
        <v>1.0694722490745301</v>
      </c>
      <c r="CY89" s="21">
        <f>IxI!CZ90</f>
        <v>0.57589592091803998</v>
      </c>
      <c r="CZ89" s="21">
        <f>IxI!DA90</f>
        <v>0.26876262655370597</v>
      </c>
      <c r="DA89" s="21">
        <f>IxI!DB90</f>
        <v>0.80681468029947501</v>
      </c>
      <c r="DB89" s="21">
        <f>IxI!DC90</f>
        <v>0</v>
      </c>
      <c r="DC89" s="21">
        <f>SUM(IxI!DE90:DF90)</f>
        <v>0.66203567669569963</v>
      </c>
      <c r="DD89" s="21">
        <v>0</v>
      </c>
      <c r="DE89" s="21">
        <f>SUM(IxI!DH90:DI90)</f>
        <v>0.2077974514171172</v>
      </c>
      <c r="DF89" s="21">
        <f>IxI!DK90</f>
        <v>1.4394337189533</v>
      </c>
      <c r="DG89" s="21">
        <f>SUM(IxI!DL90:DM90)</f>
        <v>-0.13799240302226801</v>
      </c>
      <c r="DH89" s="21">
        <f>IxI!DG90</f>
        <v>3.4211176369523802E-3</v>
      </c>
      <c r="DI89" s="21">
        <f>IxI!DO90</f>
        <v>93.410072261123204</v>
      </c>
      <c r="DJ89" s="21">
        <f>IxI!DP90</f>
        <v>57.3258796985088</v>
      </c>
      <c r="DK89" s="21">
        <v>0</v>
      </c>
      <c r="DL89" s="21">
        <v>0</v>
      </c>
      <c r="DM89" s="21">
        <v>0</v>
      </c>
      <c r="DN89" s="132">
        <f t="shared" si="2"/>
        <v>275.7621087900252</v>
      </c>
      <c r="DO89" s="22"/>
      <c r="DP89" s="126"/>
      <c r="DQ89" s="409">
        <f>Data!R113</f>
        <v>5727.2562922579045</v>
      </c>
      <c r="DR89" s="141">
        <f>Data!S113</f>
        <v>2.568355506934899E-3</v>
      </c>
      <c r="DS89" s="21"/>
      <c r="DT89" s="136">
        <v>82.239304369999999</v>
      </c>
      <c r="DU89" s="141">
        <f t="shared" si="3"/>
        <v>2.1393456015553073E-3</v>
      </c>
      <c r="DV89" s="21"/>
    </row>
    <row r="90" spans="1:126">
      <c r="A90" s="34" t="str">
        <f>IxI!B91</f>
        <v>84</v>
      </c>
      <c r="B90" s="33" t="str">
        <f>IxI!C91</f>
        <v>Other professional services</v>
      </c>
      <c r="C90" s="32">
        <f>IxI!D91</f>
        <v>0.31766058213300202</v>
      </c>
      <c r="D90" s="32">
        <f>IxI!E91</f>
        <v>0.32317303445118001</v>
      </c>
      <c r="E90" s="32">
        <f>IxI!F91</f>
        <v>1.37608153568976E-3</v>
      </c>
      <c r="F90" s="32">
        <f>IxI!G91</f>
        <v>0.341725047373374</v>
      </c>
      <c r="G90" s="32">
        <f>IxI!H91</f>
        <v>9.7050249378378105E-4</v>
      </c>
      <c r="H90" s="32">
        <f>IxI!I91</f>
        <v>4.1912208730712896E-3</v>
      </c>
      <c r="I90" s="32">
        <f>IxI!J91</f>
        <v>0</v>
      </c>
      <c r="J90" s="32">
        <f>IxI!K91</f>
        <v>5.4639800413247903E-2</v>
      </c>
      <c r="K90" s="32">
        <f>IxI!L91</f>
        <v>2.20717663747463</v>
      </c>
      <c r="L90" s="32">
        <f>IxI!M91</f>
        <v>0.79800791838289198</v>
      </c>
      <c r="M90" s="32">
        <f>IxI!N91</f>
        <v>3.8601825667704898E-2</v>
      </c>
      <c r="N90" s="32">
        <f>IxI!O91</f>
        <v>0.117095831316333</v>
      </c>
      <c r="O90" s="32">
        <f>IxI!P91</f>
        <v>2.6965257627025899E-2</v>
      </c>
      <c r="P90" s="32">
        <f>IxI!Q91</f>
        <v>1.44508722458811E-2</v>
      </c>
      <c r="Q90" s="32">
        <f>IxI!R91</f>
        <v>0.18604852617005899</v>
      </c>
      <c r="R90" s="32">
        <f>IxI!S91</f>
        <v>1.87008931444336E-2</v>
      </c>
      <c r="S90" s="32">
        <f>IxI!T91</f>
        <v>0.92841154435571105</v>
      </c>
      <c r="T90" s="32">
        <f>IxI!U91</f>
        <v>3.10122780175494E-2</v>
      </c>
      <c r="U90" s="32">
        <f>IxI!V91</f>
        <v>9.58389452094454E-2</v>
      </c>
      <c r="V90" s="32">
        <f>IxI!W91</f>
        <v>0</v>
      </c>
      <c r="W90" s="32">
        <f>IxI!X91</f>
        <v>9.1727811346508203E-2</v>
      </c>
      <c r="X90" s="32">
        <f>IxI!Y91</f>
        <v>0.106964768191581</v>
      </c>
      <c r="Y90" s="32">
        <f>IxI!Z91</f>
        <v>2.35753449970747E-3</v>
      </c>
      <c r="Z90" s="32">
        <f>IxI!AA91</f>
        <v>0.24412175681541601</v>
      </c>
      <c r="AA90" s="32">
        <f>IxI!AB91</f>
        <v>0.29524328726223897</v>
      </c>
      <c r="AB90" s="32">
        <f>IxI!AC91</f>
        <v>0.13675603089909</v>
      </c>
      <c r="AC90" s="32">
        <f>IxI!AD91</f>
        <v>1.70655186375648</v>
      </c>
      <c r="AD90" s="32">
        <f>IxI!AE91</f>
        <v>7.5284539604913601E-3</v>
      </c>
      <c r="AE90" s="32">
        <f>IxI!AF91</f>
        <v>2.3428957587449398E-2</v>
      </c>
      <c r="AF90" s="32">
        <f>IxI!AG91</f>
        <v>5.2869302621406697E-2</v>
      </c>
      <c r="AG90" s="32">
        <f>IxI!AH91</f>
        <v>4.1260825305124503E-2</v>
      </c>
      <c r="AH90" s="32">
        <f>IxI!AI91</f>
        <v>0.40645613954478599</v>
      </c>
      <c r="AI90" s="32">
        <f>IxI!AJ91</f>
        <v>0.18742872064638699</v>
      </c>
      <c r="AJ90" s="32">
        <f>IxI!AK91</f>
        <v>0.124170658312953</v>
      </c>
      <c r="AK90" s="32">
        <f>IxI!AL91</f>
        <v>0.102857514346219</v>
      </c>
      <c r="AL90" s="32">
        <f>IxI!AM91</f>
        <v>1.9953524253037098E-2</v>
      </c>
      <c r="AM90" s="32">
        <f>IxI!AN91</f>
        <v>6.4375318202015896E-3</v>
      </c>
      <c r="AN90" s="32">
        <f>IxI!AO91</f>
        <v>1.8117696364695799</v>
      </c>
      <c r="AO90" s="32">
        <f>IxI!AP91</f>
        <v>1.16438784177532</v>
      </c>
      <c r="AP90" s="32">
        <f>IxI!AQ91</f>
        <v>0.30316971805071002</v>
      </c>
      <c r="AQ90" s="32">
        <f>IxI!AR91</f>
        <v>1.2958477052355899</v>
      </c>
      <c r="AR90" s="32">
        <f>IxI!AS91</f>
        <v>7.1021662345724698E-2</v>
      </c>
      <c r="AS90" s="32">
        <f>IxI!AT91</f>
        <v>1.25052594963089</v>
      </c>
      <c r="AT90" s="32">
        <f>IxI!AU91</f>
        <v>0.154225534423827</v>
      </c>
      <c r="AU90" s="32">
        <f>IxI!AV91</f>
        <v>0.235460323545821</v>
      </c>
      <c r="AV90" s="32">
        <f>IxI!AW91</f>
        <v>1.3023325992766801</v>
      </c>
      <c r="AW90" s="32">
        <f>IxI!AX91</f>
        <v>2.7073652073649401</v>
      </c>
      <c r="AX90" s="32">
        <f>IxI!AY91</f>
        <v>8.07050223587229E-2</v>
      </c>
      <c r="AY90" s="32">
        <f>IxI!AZ91</f>
        <v>0.22885002117059899</v>
      </c>
      <c r="AZ90" s="32">
        <f>IxI!BA91</f>
        <v>2.8227265571806801</v>
      </c>
      <c r="BA90" s="32">
        <f>IxI!BB91</f>
        <v>5.3327418672055203E-3</v>
      </c>
      <c r="BB90" s="32">
        <f>IxI!BC91</f>
        <v>4.87008311625305</v>
      </c>
      <c r="BC90" s="32">
        <f>IxI!BD91</f>
        <v>3.5958461991705502</v>
      </c>
      <c r="BD90" s="32">
        <f>IxI!BE91</f>
        <v>4.5834785578571102</v>
      </c>
      <c r="BE90" s="32">
        <f>IxI!BF91</f>
        <v>2.1367506765100401</v>
      </c>
      <c r="BF90" s="32">
        <f>IxI!BG91</f>
        <v>8.1662454678002394</v>
      </c>
      <c r="BG90" s="32">
        <f>IxI!BH91</f>
        <v>5.19430983396781</v>
      </c>
      <c r="BH90" s="32">
        <f>IxI!BI91</f>
        <v>0.51739756244947099</v>
      </c>
      <c r="BI90" s="32">
        <f>IxI!BJ91</f>
        <v>3.2615328083614901</v>
      </c>
      <c r="BJ90" s="32">
        <f>IxI!BK91</f>
        <v>0.45255237154314998</v>
      </c>
      <c r="BK90" s="32">
        <f>IxI!BL91</f>
        <v>0.76979775857635402</v>
      </c>
      <c r="BL90" s="32">
        <f>IxI!BM91</f>
        <v>4.3623945836750302</v>
      </c>
      <c r="BM90" s="32">
        <f>IxI!BN91</f>
        <v>0.86838331498419596</v>
      </c>
      <c r="BN90" s="32">
        <f>IxI!BO91</f>
        <v>2.17899084595676</v>
      </c>
      <c r="BO90" s="32">
        <f>IxI!BP91</f>
        <v>2.5786599594432502</v>
      </c>
      <c r="BP90" s="32">
        <f>IxI!BQ91</f>
        <v>0.103833681655203</v>
      </c>
      <c r="BQ90" s="32">
        <f>IxI!BR91</f>
        <v>0.72874238809367597</v>
      </c>
      <c r="BR90" s="32">
        <f>IxI!BS91</f>
        <v>0.34387374309545199</v>
      </c>
      <c r="BS90" s="32">
        <f>IxI!BT91</f>
        <v>1.9171993802285201</v>
      </c>
      <c r="BT90" s="32">
        <f>IxI!BU91</f>
        <v>8.5565270984306494</v>
      </c>
      <c r="BU90" s="32">
        <f>IxI!BV91</f>
        <v>0.47783382148928699</v>
      </c>
      <c r="BV90" s="32">
        <f>IxI!BW91</f>
        <v>8.7208923697024794</v>
      </c>
      <c r="BW90" s="32">
        <f>IxI!BX91</f>
        <v>11.6086355267256</v>
      </c>
      <c r="BX90" s="32">
        <f>IxI!BY91</f>
        <v>1.0434140822971401</v>
      </c>
      <c r="BY90" s="32">
        <f>IxI!BZ91</f>
        <v>2.9065976245398102</v>
      </c>
      <c r="BZ90" s="32">
        <f>IxI!CA91</f>
        <v>0</v>
      </c>
      <c r="CA90" s="32">
        <f>IxI!CB91</f>
        <v>0.65716254369468796</v>
      </c>
      <c r="CB90" s="32">
        <f>IxI!CC91</f>
        <v>1.39717167122856</v>
      </c>
      <c r="CC90" s="32">
        <f>IxI!CD91</f>
        <v>0.47083789945881999</v>
      </c>
      <c r="CD90" s="32">
        <f>IxI!CE91</f>
        <v>11.3567810730466</v>
      </c>
      <c r="CE90" s="32">
        <f>IxI!CF91</f>
        <v>18.441538979958999</v>
      </c>
      <c r="CF90" s="32">
        <f>IxI!CG91</f>
        <v>5.3633599444337801</v>
      </c>
      <c r="CG90" s="32">
        <f>IxI!CH91</f>
        <v>0.26747831225480001</v>
      </c>
      <c r="CH90" s="32">
        <f>IxI!CI91</f>
        <v>10.834830682272701</v>
      </c>
      <c r="CI90" s="32">
        <f>IxI!CJ91</f>
        <v>0.18404811282421199</v>
      </c>
      <c r="CJ90" s="32">
        <f>IxI!CK91</f>
        <v>2.3939192545762502</v>
      </c>
      <c r="CK90" s="32">
        <f>IxI!CL91</f>
        <v>0.72239884642461505</v>
      </c>
      <c r="CL90" s="32">
        <f>IxI!CM91</f>
        <v>1.43896574489022</v>
      </c>
      <c r="CM90" s="32">
        <f>IxI!CN91</f>
        <v>0.117789686853617</v>
      </c>
      <c r="CN90" s="32">
        <f>IxI!CO91</f>
        <v>1.77102963603692</v>
      </c>
      <c r="CO90" s="32">
        <f>IxI!CP91</f>
        <v>10.3027235547111</v>
      </c>
      <c r="CP90" s="32">
        <f>IxI!CQ91</f>
        <v>17.195291164320999</v>
      </c>
      <c r="CQ90" s="32">
        <f>IxI!CR91</f>
        <v>14.700231334402099</v>
      </c>
      <c r="CR90" s="32">
        <f>IxI!CS91</f>
        <v>7.5276405125298202</v>
      </c>
      <c r="CS90" s="32">
        <f>IxI!CT91</f>
        <v>1.7283495244407201</v>
      </c>
      <c r="CT90" s="32">
        <f>IxI!CU91</f>
        <v>0.199456269397918</v>
      </c>
      <c r="CU90" s="32">
        <f>IxI!CV91</f>
        <v>0.86181963349327695</v>
      </c>
      <c r="CV90" s="32">
        <f>IxI!CW91</f>
        <v>0.87299142226162396</v>
      </c>
      <c r="CW90" s="32">
        <f>IxI!CX91</f>
        <v>1.40149541067579</v>
      </c>
      <c r="CX90" s="32">
        <f>IxI!CY91</f>
        <v>3.6309825483112799</v>
      </c>
      <c r="CY90" s="32">
        <f>IxI!CZ91</f>
        <v>1.2335669984286799</v>
      </c>
      <c r="CZ90" s="32">
        <f>IxI!DA91</f>
        <v>0.77015896837687803</v>
      </c>
      <c r="DA90" s="32">
        <f>IxI!DB91</f>
        <v>1.2101118777497499</v>
      </c>
      <c r="DB90" s="32">
        <f>IxI!DC91</f>
        <v>0</v>
      </c>
      <c r="DC90" s="32">
        <f>SUM(IxI!DE91:DF91)</f>
        <v>22.15440921875058</v>
      </c>
      <c r="DD90" s="32">
        <v>0</v>
      </c>
      <c r="DE90" s="32">
        <f>SUM(IxI!DH91:DI91)</f>
        <v>2.3559653207121753</v>
      </c>
      <c r="DF90" s="32">
        <f>IxI!DK91</f>
        <v>3.0291032330955199</v>
      </c>
      <c r="DG90" s="32">
        <f>SUM(IxI!DL91:DM91)</f>
        <v>-0.65871350915561599</v>
      </c>
      <c r="DH90" s="32">
        <f>IxI!DG91</f>
        <v>1.79207284896714</v>
      </c>
      <c r="DI90" s="32">
        <f>IxI!DO91</f>
        <v>103.49426051200901</v>
      </c>
      <c r="DJ90" s="32">
        <f>IxI!DP91</f>
        <v>87.642698455291594</v>
      </c>
      <c r="DK90" s="32">
        <v>0</v>
      </c>
      <c r="DL90" s="32">
        <v>0</v>
      </c>
      <c r="DM90" s="32">
        <v>0</v>
      </c>
      <c r="DN90" s="134">
        <f t="shared" si="2"/>
        <v>439.30178246028174</v>
      </c>
      <c r="DO90" s="22"/>
      <c r="DP90" s="126"/>
      <c r="DQ90" s="411">
        <f>Data!R114</f>
        <v>9401.664207105714</v>
      </c>
      <c r="DR90" s="143">
        <f>Data!S114</f>
        <v>4.2161228358706974E-3</v>
      </c>
      <c r="DS90" s="21"/>
      <c r="DT90" s="138">
        <v>97.430026280000007</v>
      </c>
      <c r="DU90" s="143">
        <f t="shared" si="3"/>
        <v>2.5345119317129261E-3</v>
      </c>
      <c r="DV90" s="21"/>
    </row>
    <row r="91" spans="1:126">
      <c r="A91" s="30" t="str">
        <f>IxI!B92</f>
        <v>85</v>
      </c>
      <c r="B91" s="29" t="str">
        <f>IxI!C92</f>
        <v>Veterinary services</v>
      </c>
      <c r="C91" s="27">
        <f>IxI!D92</f>
        <v>29.381993206828199</v>
      </c>
      <c r="D91" s="27">
        <f>IxI!E92</f>
        <v>6.9702039660805E-5</v>
      </c>
      <c r="E91" s="27">
        <f>IxI!F92</f>
        <v>6.5680165613420704E-5</v>
      </c>
      <c r="F91" s="27">
        <f>IxI!G92</f>
        <v>0</v>
      </c>
      <c r="G91" s="27">
        <f>IxI!H92</f>
        <v>2.2082710666125398</v>
      </c>
      <c r="H91" s="27">
        <f>IxI!I92</f>
        <v>1.6089543656081401E-4</v>
      </c>
      <c r="I91" s="27">
        <f>IxI!J92</f>
        <v>0</v>
      </c>
      <c r="J91" s="27">
        <f>IxI!K92</f>
        <v>7.8234655708777094E-5</v>
      </c>
      <c r="K91" s="27">
        <f>IxI!L92</f>
        <v>5.0339233230911398E-3</v>
      </c>
      <c r="L91" s="27">
        <f>IxI!M92</f>
        <v>1.4468763349963901E-4</v>
      </c>
      <c r="M91" s="27">
        <f>IxI!N92</f>
        <v>7.7440047548859702E-4</v>
      </c>
      <c r="N91" s="27">
        <f>IxI!O92</f>
        <v>4.4112470930857001E-5</v>
      </c>
      <c r="O91" s="27">
        <f>IxI!P92</f>
        <v>1.86685341989333E-5</v>
      </c>
      <c r="P91" s="27">
        <f>IxI!Q92</f>
        <v>4.1046556710677099E-4</v>
      </c>
      <c r="Q91" s="27">
        <f>IxI!R92</f>
        <v>3.6134226725638403E-4</v>
      </c>
      <c r="R91" s="27">
        <f>IxI!S92</f>
        <v>4.9475245046023298E-5</v>
      </c>
      <c r="S91" s="27">
        <f>IxI!T92</f>
        <v>1.2819934730259001E-3</v>
      </c>
      <c r="T91" s="27">
        <f>IxI!U92</f>
        <v>4.1891855283480699E-5</v>
      </c>
      <c r="U91" s="27">
        <f>IxI!V92</f>
        <v>8.88093061990938E-5</v>
      </c>
      <c r="V91" s="27">
        <f>IxI!W92</f>
        <v>0</v>
      </c>
      <c r="W91" s="27">
        <f>IxI!X92</f>
        <v>1.55335058509021E-4</v>
      </c>
      <c r="X91" s="27">
        <f>IxI!Y92</f>
        <v>2.0296246067495101E-4</v>
      </c>
      <c r="Y91" s="27">
        <f>IxI!Z92</f>
        <v>6.6633828338300496E-5</v>
      </c>
      <c r="Z91" s="27">
        <f>IxI!AA92</f>
        <v>4.1891333743668399E-4</v>
      </c>
      <c r="AA91" s="27">
        <f>IxI!AB92</f>
        <v>4.0128366201612302E-4</v>
      </c>
      <c r="AB91" s="27">
        <f>IxI!AC92</f>
        <v>2.7027380982685002E-4</v>
      </c>
      <c r="AC91" s="27">
        <f>IxI!AD92</f>
        <v>9.6964259319536495E-4</v>
      </c>
      <c r="AD91" s="27">
        <f>IxI!AE92</f>
        <v>2.3272933584942301E-5</v>
      </c>
      <c r="AE91" s="27">
        <f>IxI!AF92</f>
        <v>3.1209603874567402E-5</v>
      </c>
      <c r="AF91" s="27">
        <f>IxI!AG92</f>
        <v>7.7685027972025303E-5</v>
      </c>
      <c r="AG91" s="27">
        <f>IxI!AH92</f>
        <v>4.7572316737482303E-5</v>
      </c>
      <c r="AH91" s="27">
        <f>IxI!AI92</f>
        <v>3.00181239094332E-2</v>
      </c>
      <c r="AI91" s="27">
        <f>IxI!AJ92</f>
        <v>2.2791934574784299E-4</v>
      </c>
      <c r="AJ91" s="27">
        <f>IxI!AK92</f>
        <v>1.9058652028432099E-4</v>
      </c>
      <c r="AK91" s="27">
        <f>IxI!AL92</f>
        <v>1.05452886778583E-4</v>
      </c>
      <c r="AL91" s="27">
        <f>IxI!AM92</f>
        <v>2.4477884288824999E-5</v>
      </c>
      <c r="AM91" s="27">
        <f>IxI!AN92</f>
        <v>1.1077836861322399E-5</v>
      </c>
      <c r="AN91" s="27">
        <f>IxI!AO92</f>
        <v>1.1859648291057401E-3</v>
      </c>
      <c r="AO91" s="27">
        <f>IxI!AP92</f>
        <v>1.03373822300316E-3</v>
      </c>
      <c r="AP91" s="27">
        <f>IxI!AQ92</f>
        <v>2.8522810441575599E-4</v>
      </c>
      <c r="AQ91" s="27">
        <f>IxI!AR92</f>
        <v>1.11024039024685E-3</v>
      </c>
      <c r="AR91" s="27">
        <f>IxI!AS92</f>
        <v>5.6938482777376598E-5</v>
      </c>
      <c r="AS91" s="27">
        <f>IxI!AT92</f>
        <v>2.55435353917838E-3</v>
      </c>
      <c r="AT91" s="27">
        <f>IxI!AU92</f>
        <v>3.09106800611624E-4</v>
      </c>
      <c r="AU91" s="27">
        <f>IxI!AV92</f>
        <v>4.5751553559471802E-4</v>
      </c>
      <c r="AV91" s="27">
        <f>IxI!AW92</f>
        <v>9.7926680696835901E-4</v>
      </c>
      <c r="AW91" s="27">
        <f>IxI!AX92</f>
        <v>1.1609067168190701</v>
      </c>
      <c r="AX91" s="27">
        <f>IxI!AY92</f>
        <v>5.8505606708652896E-4</v>
      </c>
      <c r="AY91" s="27">
        <f>IxI!AZ92</f>
        <v>1.13471436283813E-3</v>
      </c>
      <c r="AZ91" s="27">
        <f>IxI!BA92</f>
        <v>1.18775965516174E-3</v>
      </c>
      <c r="BA91" s="27">
        <f>IxI!BB92</f>
        <v>5.0718453139182098E-6</v>
      </c>
      <c r="BB91" s="27">
        <f>IxI!BC92</f>
        <v>2.14023118853288E-2</v>
      </c>
      <c r="BC91" s="27">
        <f>IxI!BD92</f>
        <v>2.0352987502986102E-3</v>
      </c>
      <c r="BD91" s="27">
        <f>IxI!BE92</f>
        <v>5.0318087556834399E-3</v>
      </c>
      <c r="BE91" s="27">
        <f>IxI!BF92</f>
        <v>1.9146505958795999E-3</v>
      </c>
      <c r="BF91" s="27">
        <f>IxI!BG92</f>
        <v>6.2372057509175703E-3</v>
      </c>
      <c r="BG91" s="27">
        <f>IxI!BH92</f>
        <v>7.1971409442172896E-2</v>
      </c>
      <c r="BH91" s="27">
        <f>IxI!BI92</f>
        <v>8.0391861899310497E-4</v>
      </c>
      <c r="BI91" s="27">
        <f>IxI!BJ92</f>
        <v>3.6582976725354102E-3</v>
      </c>
      <c r="BJ91" s="27">
        <f>IxI!BK92</f>
        <v>1.1061385083546999E-3</v>
      </c>
      <c r="BK91" s="27">
        <f>IxI!BL92</f>
        <v>4.2581359567381901E-3</v>
      </c>
      <c r="BL91" s="27">
        <f>IxI!BM92</f>
        <v>5.5297672413460704E-3</v>
      </c>
      <c r="BM91" s="27">
        <f>IxI!BN92</f>
        <v>2.2550322846201401E-3</v>
      </c>
      <c r="BN91" s="27">
        <f>IxI!BO92</f>
        <v>0.14790227539329301</v>
      </c>
      <c r="BO91" s="27">
        <f>IxI!BP92</f>
        <v>2.94431316638242E-3</v>
      </c>
      <c r="BP91" s="27">
        <f>IxI!BQ92</f>
        <v>1.6244246319242401E-4</v>
      </c>
      <c r="BQ91" s="27">
        <f>IxI!BR92</f>
        <v>3.4185549788688901E-4</v>
      </c>
      <c r="BR91" s="27">
        <f>IxI!BS92</f>
        <v>9.2693549121593E-2</v>
      </c>
      <c r="BS91" s="27">
        <f>IxI!BT92</f>
        <v>4.7390368034217001E-3</v>
      </c>
      <c r="BT91" s="27">
        <f>IxI!BU92</f>
        <v>5.3380174332899304E-3</v>
      </c>
      <c r="BU91" s="27">
        <f>IxI!BV92</f>
        <v>2.9548028051495901E-4</v>
      </c>
      <c r="BV91" s="27">
        <f>IxI!BW92</f>
        <v>1.1829878100649E-2</v>
      </c>
      <c r="BW91" s="27">
        <f>IxI!BX92</f>
        <v>1.2776995875318499E-2</v>
      </c>
      <c r="BX91" s="27">
        <f>IxI!BY92</f>
        <v>2.3197710035112299E-3</v>
      </c>
      <c r="BY91" s="27">
        <f>IxI!BZ92</f>
        <v>1.24186052701915E-2</v>
      </c>
      <c r="BZ91" s="27">
        <f>IxI!CA92</f>
        <v>0</v>
      </c>
      <c r="CA91" s="27">
        <f>IxI!CB92</f>
        <v>8.6519348758925499E-4</v>
      </c>
      <c r="CB91" s="27">
        <f>IxI!CC92</f>
        <v>9.9890299413883405E-4</v>
      </c>
      <c r="CC91" s="27">
        <f>IxI!CD92</f>
        <v>8.4101888133123501E-4</v>
      </c>
      <c r="CD91" s="27">
        <f>IxI!CE92</f>
        <v>1.71645363883023E-3</v>
      </c>
      <c r="CE91" s="27">
        <f>IxI!CF92</f>
        <v>5.6235364901481904E-3</v>
      </c>
      <c r="CF91" s="27">
        <f>IxI!CG92</f>
        <v>2.2153182908403002E-3</v>
      </c>
      <c r="CG91" s="27">
        <f>IxI!CH92</f>
        <v>1.9561622658995499E-4</v>
      </c>
      <c r="CH91" s="27">
        <f>IxI!CI92</f>
        <v>3.17310665122706E-4</v>
      </c>
      <c r="CI91" s="27">
        <f>IxI!CJ92</f>
        <v>12.0688253824014</v>
      </c>
      <c r="CJ91" s="27">
        <f>IxI!CK92</f>
        <v>8.2601079695691795E-4</v>
      </c>
      <c r="CK91" s="27">
        <f>IxI!CL92</f>
        <v>1.82808326546933E-3</v>
      </c>
      <c r="CL91" s="27">
        <f>IxI!CM92</f>
        <v>2.1199928202376198E-3</v>
      </c>
      <c r="CM91" s="27">
        <f>IxI!CN92</f>
        <v>9.3627019440053601E-5</v>
      </c>
      <c r="CN91" s="27">
        <f>IxI!CO92</f>
        <v>9.3067367472730205E-4</v>
      </c>
      <c r="CO91" s="27">
        <f>IxI!CP92</f>
        <v>1.27493344610945E-3</v>
      </c>
      <c r="CP91" s="27">
        <f>IxI!CQ92</f>
        <v>0.35873290261566099</v>
      </c>
      <c r="CQ91" s="27">
        <f>IxI!CR92</f>
        <v>0.17745995875175699</v>
      </c>
      <c r="CR91" s="27">
        <f>IxI!CS92</f>
        <v>1.9268813417887001</v>
      </c>
      <c r="CS91" s="27">
        <f>IxI!CT92</f>
        <v>0.19938627770466699</v>
      </c>
      <c r="CT91" s="27">
        <f>IxI!CU92</f>
        <v>1.09444614275713E-4</v>
      </c>
      <c r="CU91" s="27">
        <f>IxI!CV92</f>
        <v>4.4470886464020902E-4</v>
      </c>
      <c r="CV91" s="27">
        <f>IxI!CW92</f>
        <v>4.8947952020585302E-4</v>
      </c>
      <c r="CW91" s="27">
        <f>IxI!CX92</f>
        <v>3.8225478953172299E-4</v>
      </c>
      <c r="CX91" s="27">
        <f>IxI!CY92</f>
        <v>4.7220974120731096</v>
      </c>
      <c r="CY91" s="27">
        <f>IxI!CZ92</f>
        <v>7.2881372012144601E-4</v>
      </c>
      <c r="CZ91" s="27">
        <f>IxI!DA92</f>
        <v>3.4211408075288802E-4</v>
      </c>
      <c r="DA91" s="27">
        <f>IxI!DB92</f>
        <v>1.00367466701734E-3</v>
      </c>
      <c r="DB91" s="27">
        <f>IxI!DC92</f>
        <v>0</v>
      </c>
      <c r="DC91" s="27">
        <f>SUM(IxI!DE92:DF92)</f>
        <v>184.00141808054966</v>
      </c>
      <c r="DD91" s="27">
        <v>0</v>
      </c>
      <c r="DE91" s="27">
        <f>SUM(IxI!DH92:DI92)</f>
        <v>0</v>
      </c>
      <c r="DF91" s="27">
        <f>IxI!DK92</f>
        <v>0.32895112268906801</v>
      </c>
      <c r="DG91" s="27">
        <f>SUM(IxI!DL92:DM92)</f>
        <v>-8.3082650970895903E-3</v>
      </c>
      <c r="DH91" s="27">
        <f>IxI!DG92</f>
        <v>0</v>
      </c>
      <c r="DI91" s="27">
        <f>IxI!DO92</f>
        <v>0.17523499163908901</v>
      </c>
      <c r="DJ91" s="27">
        <f>IxI!DP92</f>
        <v>9.9638361821734994E-2</v>
      </c>
      <c r="DK91" s="27">
        <v>0</v>
      </c>
      <c r="DL91" s="27">
        <v>0</v>
      </c>
      <c r="DM91" s="27">
        <v>0</v>
      </c>
      <c r="DN91" s="133">
        <f t="shared" si="2"/>
        <v>237.29755357513031</v>
      </c>
      <c r="DO91" s="22"/>
      <c r="DP91" s="126"/>
      <c r="DQ91" s="410">
        <f>Data!R115</f>
        <v>3421.5570641999016</v>
      </c>
      <c r="DR91" s="142">
        <f>Data!S115</f>
        <v>1.5343778032090379E-3</v>
      </c>
      <c r="DS91" s="21"/>
      <c r="DT91" s="137">
        <v>64.310533419999999</v>
      </c>
      <c r="DU91" s="142">
        <f t="shared" si="3"/>
        <v>1.6729525846517393E-3</v>
      </c>
      <c r="DV91" s="21"/>
    </row>
    <row r="92" spans="1:126">
      <c r="A92" s="24" t="str">
        <f>IxI!B93</f>
        <v>86</v>
      </c>
      <c r="B92" s="23" t="str">
        <f>IxI!C93</f>
        <v>Rental and leasing services</v>
      </c>
      <c r="C92" s="21">
        <f>IxI!D93</f>
        <v>3.3029818516209399</v>
      </c>
      <c r="D92" s="21">
        <f>IxI!E93</f>
        <v>0</v>
      </c>
      <c r="E92" s="21">
        <f>IxI!F93</f>
        <v>0.42668927202443502</v>
      </c>
      <c r="F92" s="21">
        <f>IxI!G93</f>
        <v>0</v>
      </c>
      <c r="G92" s="21">
        <f>IxI!H93</f>
        <v>0</v>
      </c>
      <c r="H92" s="21">
        <f>IxI!I93</f>
        <v>3.0489627610725099</v>
      </c>
      <c r="I92" s="21">
        <f>IxI!J93</f>
        <v>0</v>
      </c>
      <c r="J92" s="21">
        <f>IxI!K93</f>
        <v>1.6531282276118899</v>
      </c>
      <c r="K92" s="21">
        <f>IxI!L93</f>
        <v>129.00838788234199</v>
      </c>
      <c r="L92" s="21">
        <f>IxI!M93</f>
        <v>1.7092066965785599</v>
      </c>
      <c r="M92" s="21">
        <f>IxI!N93</f>
        <v>1.5588264924059001</v>
      </c>
      <c r="N92" s="21">
        <f>IxI!O93</f>
        <v>0.78567631780643499</v>
      </c>
      <c r="O92" s="21">
        <f>IxI!P93</f>
        <v>4.92902672183766E-2</v>
      </c>
      <c r="P92" s="21">
        <f>IxI!Q93</f>
        <v>1.9277474095132101</v>
      </c>
      <c r="Q92" s="21">
        <f>IxI!R93</f>
        <v>0.78478152776830201</v>
      </c>
      <c r="R92" s="21">
        <f>IxI!S93</f>
        <v>0.27749097467543199</v>
      </c>
      <c r="S92" s="21">
        <f>IxI!T93</f>
        <v>6.9298566552535004</v>
      </c>
      <c r="T92" s="21">
        <f>IxI!U93</f>
        <v>0.226833729738835</v>
      </c>
      <c r="U92" s="21">
        <f>IxI!V93</f>
        <v>0.77352971057053499</v>
      </c>
      <c r="V92" s="21">
        <f>IxI!W93</f>
        <v>0</v>
      </c>
      <c r="W92" s="21">
        <f>IxI!X93</f>
        <v>0.85655095641610202</v>
      </c>
      <c r="X92" s="21">
        <f>IxI!Y93</f>
        <v>0.53720379053279199</v>
      </c>
      <c r="Y92" s="21">
        <f>IxI!Z93</f>
        <v>3.8460523161715103E-2</v>
      </c>
      <c r="Z92" s="21">
        <f>IxI!AA93</f>
        <v>2.48535834156863</v>
      </c>
      <c r="AA92" s="21">
        <f>IxI!AB93</f>
        <v>1.320599135488</v>
      </c>
      <c r="AB92" s="21">
        <f>IxI!AC93</f>
        <v>1.42283373253919</v>
      </c>
      <c r="AC92" s="21">
        <f>IxI!AD93</f>
        <v>0.39857674441183</v>
      </c>
      <c r="AD92" s="21">
        <f>IxI!AE93</f>
        <v>0.15668579459714399</v>
      </c>
      <c r="AE92" s="21">
        <f>IxI!AF93</f>
        <v>0.121711868809699</v>
      </c>
      <c r="AF92" s="21">
        <f>IxI!AG93</f>
        <v>0.232486186444575</v>
      </c>
      <c r="AG92" s="21">
        <f>IxI!AH93</f>
        <v>0.311499998326493</v>
      </c>
      <c r="AH92" s="21">
        <f>IxI!AI93</f>
        <v>0.294861987621925</v>
      </c>
      <c r="AI92" s="21">
        <f>IxI!AJ93</f>
        <v>1.1979091110754301</v>
      </c>
      <c r="AJ92" s="21">
        <f>IxI!AK93</f>
        <v>2.5820248305986699</v>
      </c>
      <c r="AK92" s="21">
        <f>IxI!AL93</f>
        <v>0.88952840125906996</v>
      </c>
      <c r="AL92" s="21">
        <f>IxI!AM93</f>
        <v>0.28342443709159898</v>
      </c>
      <c r="AM92" s="21">
        <f>IxI!AN93</f>
        <v>5.0510228518817903E-2</v>
      </c>
      <c r="AN92" s="21">
        <f>IxI!AO93</f>
        <v>13.0029771811783</v>
      </c>
      <c r="AO92" s="21">
        <f>IxI!AP93</f>
        <v>3.1333741777308699</v>
      </c>
      <c r="AP92" s="21">
        <f>IxI!AQ93</f>
        <v>1.77583708870817</v>
      </c>
      <c r="AQ92" s="21">
        <f>IxI!AR93</f>
        <v>4.03270588464654</v>
      </c>
      <c r="AR92" s="21">
        <f>IxI!AS93</f>
        <v>0.38927969700189102</v>
      </c>
      <c r="AS92" s="21">
        <f>IxI!AT93</f>
        <v>6.8708995067611003</v>
      </c>
      <c r="AT92" s="21">
        <f>IxI!AU93</f>
        <v>1.4583648548328001</v>
      </c>
      <c r="AU92" s="21">
        <f>IxI!AV93</f>
        <v>1.0993120827724701</v>
      </c>
      <c r="AV92" s="21">
        <f>IxI!AW93</f>
        <v>7.4904673850096302</v>
      </c>
      <c r="AW92" s="21">
        <f>IxI!AX93</f>
        <v>5.2403667271487304</v>
      </c>
      <c r="AX92" s="21">
        <f>IxI!AY93</f>
        <v>1.1235385454656499</v>
      </c>
      <c r="AY92" s="21">
        <f>IxI!AZ93</f>
        <v>1.20758335158062</v>
      </c>
      <c r="AZ92" s="21">
        <f>IxI!BA93</f>
        <v>16.087324955666901</v>
      </c>
      <c r="BA92" s="21">
        <f>IxI!BB93</f>
        <v>7.7609376847501497E-3</v>
      </c>
      <c r="BB92" s="21">
        <f>IxI!BC93</f>
        <v>84.965211816580705</v>
      </c>
      <c r="BC92" s="21">
        <f>IxI!BD93</f>
        <v>45.306597307572297</v>
      </c>
      <c r="BD92" s="21">
        <f>IxI!BE93</f>
        <v>82.222524181096105</v>
      </c>
      <c r="BE92" s="21">
        <f>IxI!BF93</f>
        <v>10.5178110789515</v>
      </c>
      <c r="BF92" s="21">
        <f>IxI!BG93</f>
        <v>5.5917314957189799</v>
      </c>
      <c r="BG92" s="21">
        <f>IxI!BH93</f>
        <v>2.7176627015833699</v>
      </c>
      <c r="BH92" s="21">
        <f>IxI!BI93</f>
        <v>36.754189694488602</v>
      </c>
      <c r="BI92" s="21">
        <f>IxI!BJ93</f>
        <v>29.8468092402777</v>
      </c>
      <c r="BJ92" s="21">
        <f>IxI!BK93</f>
        <v>0.14950142495115101</v>
      </c>
      <c r="BK92" s="21">
        <f>IxI!BL93</f>
        <v>0.79886306332755896</v>
      </c>
      <c r="BL92" s="21">
        <f>IxI!BM93</f>
        <v>22.756452373715899</v>
      </c>
      <c r="BM92" s="21">
        <f>IxI!BN93</f>
        <v>1.9445498252269799</v>
      </c>
      <c r="BN92" s="21">
        <f>IxI!BO93</f>
        <v>0.63245850396964798</v>
      </c>
      <c r="BO92" s="21">
        <f>IxI!BP93</f>
        <v>0.79096640807797303</v>
      </c>
      <c r="BP92" s="21">
        <f>IxI!BQ93</f>
        <v>0.79017634720959795</v>
      </c>
      <c r="BQ92" s="21">
        <f>IxI!BR93</f>
        <v>0.377615520049363</v>
      </c>
      <c r="BR92" s="21">
        <f>IxI!BS93</f>
        <v>8.1015567032166794E-2</v>
      </c>
      <c r="BS92" s="21">
        <f>IxI!BT93</f>
        <v>1.8193059070750499</v>
      </c>
      <c r="BT92" s="21">
        <f>IxI!BU93</f>
        <v>1.5310935962335599</v>
      </c>
      <c r="BU92" s="21">
        <f>IxI!BV93</f>
        <v>0.15659288756477899</v>
      </c>
      <c r="BV92" s="21">
        <f>IxI!BW93</f>
        <v>0.159885053000794</v>
      </c>
      <c r="BW92" s="21">
        <f>IxI!BX93</f>
        <v>8.3949526433445598</v>
      </c>
      <c r="BX92" s="21">
        <f>IxI!BY93</f>
        <v>0.77243045802653199</v>
      </c>
      <c r="BY92" s="21">
        <f>IxI!BZ93</f>
        <v>2.5940070323827</v>
      </c>
      <c r="BZ92" s="21">
        <f>IxI!CA93</f>
        <v>0</v>
      </c>
      <c r="CA92" s="21">
        <f>IxI!CB93</f>
        <v>0.43190995418572198</v>
      </c>
      <c r="CB92" s="21">
        <f>IxI!CC93</f>
        <v>1.36063251578487</v>
      </c>
      <c r="CC92" s="21">
        <f>IxI!CD93</f>
        <v>0.47235657229903599</v>
      </c>
      <c r="CD92" s="21">
        <f>IxI!CE93</f>
        <v>1.0653460644691599</v>
      </c>
      <c r="CE92" s="21">
        <f>IxI!CF93</f>
        <v>1.32594199484275</v>
      </c>
      <c r="CF92" s="21">
        <f>IxI!CG93</f>
        <v>0.63853630895732705</v>
      </c>
      <c r="CG92" s="21">
        <f>IxI!CH93</f>
        <v>0.13245599458735399</v>
      </c>
      <c r="CH92" s="21">
        <f>IxI!CI93</f>
        <v>0.24220434851349601</v>
      </c>
      <c r="CI92" s="21">
        <f>IxI!CJ93</f>
        <v>0.428343977981401</v>
      </c>
      <c r="CJ92" s="21">
        <f>IxI!CK93</f>
        <v>23.285523714597499</v>
      </c>
      <c r="CK92" s="21">
        <f>IxI!CL93</f>
        <v>0.82542156484484797</v>
      </c>
      <c r="CL92" s="21">
        <f>IxI!CM93</f>
        <v>8.3475234477720299</v>
      </c>
      <c r="CM92" s="21">
        <f>IxI!CN93</f>
        <v>7.9133953802948298E-2</v>
      </c>
      <c r="CN92" s="21">
        <f>IxI!CO93</f>
        <v>1.10221735971892</v>
      </c>
      <c r="CO92" s="21">
        <f>IxI!CP93</f>
        <v>0.647103347378299</v>
      </c>
      <c r="CP92" s="21">
        <f>IxI!CQ93</f>
        <v>5.4293528310413803</v>
      </c>
      <c r="CQ92" s="21">
        <f>IxI!CR93</f>
        <v>36.708000555213303</v>
      </c>
      <c r="CR92" s="21">
        <f>IxI!CS93</f>
        <v>29.833020867013499</v>
      </c>
      <c r="CS92" s="21">
        <f>IxI!CT93</f>
        <v>0.83343475692061297</v>
      </c>
      <c r="CT92" s="21">
        <f>IxI!CU93</f>
        <v>0</v>
      </c>
      <c r="CU92" s="21">
        <f>IxI!CV93</f>
        <v>0.339396618064841</v>
      </c>
      <c r="CV92" s="21">
        <f>IxI!CW93</f>
        <v>0.67640399968572995</v>
      </c>
      <c r="CW92" s="21">
        <f>IxI!CX93</f>
        <v>0.415418896288134</v>
      </c>
      <c r="CX92" s="21">
        <f>IxI!CY93</f>
        <v>1.5313814899007301</v>
      </c>
      <c r="CY92" s="21">
        <f>IxI!CZ93</f>
        <v>0.61888867976149697</v>
      </c>
      <c r="CZ92" s="21">
        <f>IxI!DA93</f>
        <v>0.31468499441091002</v>
      </c>
      <c r="DA92" s="21">
        <f>IxI!DB93</f>
        <v>3.9426630786720498</v>
      </c>
      <c r="DB92" s="21">
        <f>IxI!DC93</f>
        <v>0</v>
      </c>
      <c r="DC92" s="21">
        <f>SUM(IxI!DE93:DF93)</f>
        <v>258.04263526810701</v>
      </c>
      <c r="DD92" s="21">
        <v>0</v>
      </c>
      <c r="DE92" s="21">
        <f>SUM(IxI!DH93:DI93)</f>
        <v>0</v>
      </c>
      <c r="DF92" s="21">
        <f>IxI!DK93</f>
        <v>1.95746309124378</v>
      </c>
      <c r="DG92" s="21">
        <f>SUM(IxI!DL93:DM93)</f>
        <v>3.4482625217684901E-2</v>
      </c>
      <c r="DH92" s="21">
        <f>IxI!DG93</f>
        <v>13.015372890092101</v>
      </c>
      <c r="DI92" s="21">
        <f>IxI!DO93</f>
        <v>155.188215778905</v>
      </c>
      <c r="DJ92" s="21">
        <f>IxI!DP93</f>
        <v>194.96531497687701</v>
      </c>
      <c r="DK92" s="21">
        <v>0</v>
      </c>
      <c r="DL92" s="21">
        <v>0</v>
      </c>
      <c r="DM92" s="21">
        <v>0</v>
      </c>
      <c r="DN92" s="132">
        <f t="shared" si="2"/>
        <v>1314.4665948654595</v>
      </c>
      <c r="DO92" s="22"/>
      <c r="DP92" s="126"/>
      <c r="DQ92" s="409">
        <f>Data!R116</f>
        <v>15446.819691920975</v>
      </c>
      <c r="DR92" s="141">
        <f>Data!S116</f>
        <v>6.927038427458794E-3</v>
      </c>
      <c r="DS92" s="21"/>
      <c r="DT92" s="136">
        <v>386.80839229999998</v>
      </c>
      <c r="DU92" s="141">
        <f t="shared" si="3"/>
        <v>1.0062303408947046E-2</v>
      </c>
      <c r="DV92" s="21"/>
    </row>
    <row r="93" spans="1:126">
      <c r="A93" s="24" t="str">
        <f>IxI!B94</f>
        <v>87</v>
      </c>
      <c r="B93" s="23" t="str">
        <f>IxI!C94</f>
        <v>Employment services</v>
      </c>
      <c r="C93" s="21">
        <f>IxI!D94</f>
        <v>0.54648559050032497</v>
      </c>
      <c r="D93" s="21">
        <f>IxI!E94</f>
        <v>2.0348858923253799</v>
      </c>
      <c r="E93" s="21">
        <f>IxI!F94</f>
        <v>1.5905756557910999E-3</v>
      </c>
      <c r="F93" s="21">
        <f>IxI!G94</f>
        <v>2.1517205021179202</v>
      </c>
      <c r="G93" s="21">
        <f>IxI!H94</f>
        <v>4.8412208288399998E-4</v>
      </c>
      <c r="H93" s="21">
        <f>IxI!I94</f>
        <v>5.39240439724751E-3</v>
      </c>
      <c r="I93" s="21">
        <f>IxI!J94</f>
        <v>0</v>
      </c>
      <c r="J93" s="21">
        <f>IxI!K94</f>
        <v>7.6743136730923603E-2</v>
      </c>
      <c r="K93" s="21">
        <f>IxI!L94</f>
        <v>17.0731665763218</v>
      </c>
      <c r="L93" s="21">
        <f>IxI!M94</f>
        <v>10.2343387753505</v>
      </c>
      <c r="M93" s="21">
        <f>IxI!N94</f>
        <v>7.2649743545216801</v>
      </c>
      <c r="N93" s="21">
        <f>IxI!O94</f>
        <v>1.1410373777591201</v>
      </c>
      <c r="O93" s="21">
        <f>IxI!P94</f>
        <v>6.7025082412282402E-2</v>
      </c>
      <c r="P93" s="21">
        <f>IxI!Q94</f>
        <v>5.36759599993953</v>
      </c>
      <c r="Q93" s="21">
        <f>IxI!R94</f>
        <v>2.0217746415762301</v>
      </c>
      <c r="R93" s="21">
        <f>IxI!S94</f>
        <v>0.14310289274278201</v>
      </c>
      <c r="S93" s="21">
        <f>IxI!T94</f>
        <v>2.4239311993831998</v>
      </c>
      <c r="T93" s="21">
        <f>IxI!U94</f>
        <v>8.1960586115438105E-2</v>
      </c>
      <c r="U93" s="21">
        <f>IxI!V94</f>
        <v>0.43515594628445198</v>
      </c>
      <c r="V93" s="21">
        <f>IxI!W94</f>
        <v>0</v>
      </c>
      <c r="W93" s="21">
        <f>IxI!X94</f>
        <v>0.43152856754565599</v>
      </c>
      <c r="X93" s="21">
        <f>IxI!Y94</f>
        <v>0.26760721088609202</v>
      </c>
      <c r="Y93" s="21">
        <f>IxI!Z94</f>
        <v>7.5852858128360101E-3</v>
      </c>
      <c r="Z93" s="21">
        <f>IxI!AA94</f>
        <v>0.45542561053889802</v>
      </c>
      <c r="AA93" s="21">
        <f>IxI!AB94</f>
        <v>1.02982159485889</v>
      </c>
      <c r="AB93" s="21">
        <f>IxI!AC94</f>
        <v>0.48163152439454698</v>
      </c>
      <c r="AC93" s="21">
        <f>IxI!AD94</f>
        <v>0.53551503048434301</v>
      </c>
      <c r="AD93" s="21">
        <f>IxI!AE94</f>
        <v>4.2871896449736699E-2</v>
      </c>
      <c r="AE93" s="21">
        <f>IxI!AF94</f>
        <v>0.10840678284541801</v>
      </c>
      <c r="AF93" s="21">
        <f>IxI!AG94</f>
        <v>0.13837030055480801</v>
      </c>
      <c r="AG93" s="21">
        <f>IxI!AH94</f>
        <v>0.108535855030525</v>
      </c>
      <c r="AH93" s="21">
        <f>IxI!AI94</f>
        <v>1.7516484315673999</v>
      </c>
      <c r="AI93" s="21">
        <f>IxI!AJ94</f>
        <v>0.551785416047475</v>
      </c>
      <c r="AJ93" s="21">
        <f>IxI!AK94</f>
        <v>0.29000886745791599</v>
      </c>
      <c r="AK93" s="21">
        <f>IxI!AL94</f>
        <v>0.283354593615953</v>
      </c>
      <c r="AL93" s="21">
        <f>IxI!AM94</f>
        <v>5.4439889215191301E-2</v>
      </c>
      <c r="AM93" s="21">
        <f>IxI!AN94</f>
        <v>1.6748642327067999E-2</v>
      </c>
      <c r="AN93" s="21">
        <f>IxI!AO94</f>
        <v>5.7213921401204404</v>
      </c>
      <c r="AO93" s="21">
        <f>IxI!AP94</f>
        <v>14.2314889948396</v>
      </c>
      <c r="AP93" s="21">
        <f>IxI!AQ94</f>
        <v>0.79561266725758895</v>
      </c>
      <c r="AQ93" s="21">
        <f>IxI!AR94</f>
        <v>4.2649809968894701</v>
      </c>
      <c r="AR93" s="21">
        <f>IxI!AS94</f>
        <v>0.29059342547934403</v>
      </c>
      <c r="AS93" s="21">
        <f>IxI!AT94</f>
        <v>4.6206945168204197</v>
      </c>
      <c r="AT93" s="21">
        <f>IxI!AU94</f>
        <v>0.56018068694399603</v>
      </c>
      <c r="AU93" s="21">
        <f>IxI!AV94</f>
        <v>0.53494681776660702</v>
      </c>
      <c r="AV93" s="21">
        <f>IxI!AW94</f>
        <v>91.337012116383505</v>
      </c>
      <c r="AW93" s="21">
        <f>IxI!AX94</f>
        <v>11.784457173316101</v>
      </c>
      <c r="AX93" s="21">
        <f>IxI!AY94</f>
        <v>2.7651850573748198</v>
      </c>
      <c r="AY93" s="21">
        <f>IxI!AZ94</f>
        <v>6.5978559307255402</v>
      </c>
      <c r="AZ93" s="21">
        <f>IxI!BA94</f>
        <v>4.4114877972295901</v>
      </c>
      <c r="BA93" s="21">
        <f>IxI!BB94</f>
        <v>2.72066623950293E-2</v>
      </c>
      <c r="BB93" s="21">
        <f>IxI!BC94</f>
        <v>19.126764638333999</v>
      </c>
      <c r="BC93" s="21">
        <f>IxI!BD94</f>
        <v>13.648806031764099</v>
      </c>
      <c r="BD93" s="21">
        <f>IxI!BE94</f>
        <v>17.2612157236013</v>
      </c>
      <c r="BE93" s="21">
        <f>IxI!BF94</f>
        <v>1.6168726812907299</v>
      </c>
      <c r="BF93" s="21">
        <f>IxI!BG94</f>
        <v>41.8669542238639</v>
      </c>
      <c r="BG93" s="21">
        <f>IxI!BH94</f>
        <v>35.170211741529201</v>
      </c>
      <c r="BH93" s="21">
        <f>IxI!BI94</f>
        <v>1.9657872047170299</v>
      </c>
      <c r="BI93" s="21">
        <f>IxI!BJ94</f>
        <v>17.354903813299899</v>
      </c>
      <c r="BJ93" s="21">
        <f>IxI!BK94</f>
        <v>1.90622733860375</v>
      </c>
      <c r="BK93" s="21">
        <f>IxI!BL94</f>
        <v>3.31105959656733</v>
      </c>
      <c r="BL93" s="21">
        <f>IxI!BM94</f>
        <v>21.633270921453601</v>
      </c>
      <c r="BM93" s="21">
        <f>IxI!BN94</f>
        <v>4.1568562079878504</v>
      </c>
      <c r="BN93" s="21">
        <f>IxI!BO94</f>
        <v>13.2116332858643</v>
      </c>
      <c r="BO93" s="21">
        <f>IxI!BP94</f>
        <v>14.598654765621101</v>
      </c>
      <c r="BP93" s="21">
        <f>IxI!BQ94</f>
        <v>10.9734047278174</v>
      </c>
      <c r="BQ93" s="21">
        <f>IxI!BR94</f>
        <v>2.9549625662641699</v>
      </c>
      <c r="BR93" s="21">
        <f>IxI!BS94</f>
        <v>1.0213038399516701</v>
      </c>
      <c r="BS93" s="21">
        <f>IxI!BT94</f>
        <v>9.0890742136815295</v>
      </c>
      <c r="BT93" s="21">
        <f>IxI!BU94</f>
        <v>34.336472017299002</v>
      </c>
      <c r="BU93" s="21">
        <f>IxI!BV94</f>
        <v>2.3949739590274599</v>
      </c>
      <c r="BV93" s="21">
        <f>IxI!BW94</f>
        <v>38.9967656474413</v>
      </c>
      <c r="BW93" s="21">
        <f>IxI!BX94</f>
        <v>52.982326809446398</v>
      </c>
      <c r="BX93" s="21">
        <f>IxI!BY94</f>
        <v>5.0025779463133802</v>
      </c>
      <c r="BY93" s="21">
        <f>IxI!BZ94</f>
        <v>6.6006642990693001</v>
      </c>
      <c r="BZ93" s="21">
        <f>IxI!CA94</f>
        <v>0</v>
      </c>
      <c r="CA93" s="21">
        <f>IxI!CB94</f>
        <v>6.1011721355762498</v>
      </c>
      <c r="CB93" s="21">
        <f>IxI!CC94</f>
        <v>7.5024943774698203</v>
      </c>
      <c r="CC93" s="21">
        <f>IxI!CD94</f>
        <v>1.82096084754177</v>
      </c>
      <c r="CD93" s="21">
        <f>IxI!CE94</f>
        <v>36.163166734641102</v>
      </c>
      <c r="CE93" s="21">
        <f>IxI!CF94</f>
        <v>59.877301822721897</v>
      </c>
      <c r="CF93" s="21">
        <f>IxI!CG94</f>
        <v>20.265225651916701</v>
      </c>
      <c r="CG93" s="21">
        <f>IxI!CH94</f>
        <v>0.74904552475421304</v>
      </c>
      <c r="CH93" s="21">
        <f>IxI!CI94</f>
        <v>2.21087165213669</v>
      </c>
      <c r="CI93" s="21">
        <f>IxI!CJ94</f>
        <v>1.09183584101102</v>
      </c>
      <c r="CJ93" s="21">
        <f>IxI!CK94</f>
        <v>10.211906534894799</v>
      </c>
      <c r="CK93" s="21">
        <f>IxI!CL94</f>
        <v>124.738597763914</v>
      </c>
      <c r="CL93" s="21">
        <f>IxI!CM94</f>
        <v>8.8232680928081493</v>
      </c>
      <c r="CM93" s="21">
        <f>IxI!CN94</f>
        <v>0.97374475350734502</v>
      </c>
      <c r="CN93" s="21">
        <f>IxI!CO94</f>
        <v>12.1090359640102</v>
      </c>
      <c r="CO93" s="21">
        <f>IxI!CP94</f>
        <v>36.617568621359403</v>
      </c>
      <c r="CP93" s="21">
        <f>IxI!CQ94</f>
        <v>51.400123923780697</v>
      </c>
      <c r="CQ93" s="21">
        <f>IxI!CR94</f>
        <v>31.193038038352199</v>
      </c>
      <c r="CR93" s="21">
        <f>IxI!CS94</f>
        <v>92.716248186111997</v>
      </c>
      <c r="CS93" s="21">
        <f>IxI!CT94</f>
        <v>8.9040081470639496</v>
      </c>
      <c r="CT93" s="21">
        <f>IxI!CU94</f>
        <v>6.7315899935407604</v>
      </c>
      <c r="CU93" s="21">
        <f>IxI!CV94</f>
        <v>3.3704265867346499</v>
      </c>
      <c r="CV93" s="21">
        <f>IxI!CW94</f>
        <v>3.1478456920092102</v>
      </c>
      <c r="CW93" s="21">
        <f>IxI!CX94</f>
        <v>1.59862693684232</v>
      </c>
      <c r="CX93" s="21">
        <f>IxI!CY94</f>
        <v>65.755659233620307</v>
      </c>
      <c r="CY93" s="21">
        <f>IxI!CZ94</f>
        <v>2.6875706565235302</v>
      </c>
      <c r="CZ93" s="21">
        <f>IxI!DA94</f>
        <v>3.2991724750868299</v>
      </c>
      <c r="DA93" s="21">
        <f>IxI!DB94</f>
        <v>11.880000970469601</v>
      </c>
      <c r="DB93" s="21">
        <f>IxI!DC94</f>
        <v>0</v>
      </c>
      <c r="DC93" s="21">
        <f>SUM(IxI!DE94:DF94)</f>
        <v>13.44295182737007</v>
      </c>
      <c r="DD93" s="21">
        <v>0</v>
      </c>
      <c r="DE93" s="21">
        <f>SUM(IxI!DH94:DI94)</f>
        <v>6.2666042147359597</v>
      </c>
      <c r="DF93" s="21">
        <f>IxI!DK94</f>
        <v>16.751851388946999</v>
      </c>
      <c r="DG93" s="21">
        <f>SUM(IxI!DL94:DM94)</f>
        <v>1.2262872380907599</v>
      </c>
      <c r="DH93" s="21">
        <f>IxI!DG94</f>
        <v>4.2847369353417299E-2</v>
      </c>
      <c r="DI93" s="21">
        <f>IxI!DO94</f>
        <v>467.93341947628301</v>
      </c>
      <c r="DJ93" s="21">
        <f>IxI!DP94</f>
        <v>191.48840407618599</v>
      </c>
      <c r="DK93" s="21">
        <v>0</v>
      </c>
      <c r="DL93" s="21">
        <v>0</v>
      </c>
      <c r="DM93" s="21">
        <v>0</v>
      </c>
      <c r="DN93" s="132">
        <f t="shared" si="2"/>
        <v>1885.8443630895672</v>
      </c>
      <c r="DO93" s="22"/>
      <c r="DP93" s="126"/>
      <c r="DQ93" s="409">
        <f>Data!R117</f>
        <v>42618.336516198266</v>
      </c>
      <c r="DR93" s="141">
        <f>Data!S117</f>
        <v>1.9111950592423998E-2</v>
      </c>
      <c r="DS93" s="21"/>
      <c r="DT93" s="136">
        <v>193.7881706</v>
      </c>
      <c r="DU93" s="141">
        <f t="shared" si="3"/>
        <v>5.0411402866607138E-3</v>
      </c>
      <c r="DV93" s="21"/>
    </row>
    <row r="94" spans="1:126">
      <c r="A94" s="24" t="str">
        <f>IxI!B95</f>
        <v>88</v>
      </c>
      <c r="B94" s="23" t="str">
        <f>IxI!C95</f>
        <v>Travel &amp; related services</v>
      </c>
      <c r="C94" s="21">
        <f>IxI!D95</f>
        <v>2.35004908254146E-2</v>
      </c>
      <c r="D94" s="21">
        <f>IxI!E95</f>
        <v>1.47077326843177E-5</v>
      </c>
      <c r="E94" s="21">
        <f>IxI!F95</f>
        <v>4.9310273854061698E-2</v>
      </c>
      <c r="F94" s="21">
        <f>IxI!G95</f>
        <v>0</v>
      </c>
      <c r="G94" s="21">
        <f>IxI!H95</f>
        <v>0</v>
      </c>
      <c r="H94" s="21">
        <f>IxI!I95</f>
        <v>2.3301839059419498E-2</v>
      </c>
      <c r="I94" s="21">
        <f>IxI!J95</f>
        <v>0</v>
      </c>
      <c r="J94" s="21">
        <f>IxI!K95</f>
        <v>5.5856251315359401E-2</v>
      </c>
      <c r="K94" s="21">
        <f>IxI!L95</f>
        <v>2.0694525400275801</v>
      </c>
      <c r="L94" s="21">
        <f>IxI!M95</f>
        <v>0.14466289860266099</v>
      </c>
      <c r="M94" s="21">
        <f>IxI!N95</f>
        <v>0.145640871381015</v>
      </c>
      <c r="N94" s="21">
        <f>IxI!O95</f>
        <v>0.10063444929965901</v>
      </c>
      <c r="O94" s="21">
        <f>IxI!P95</f>
        <v>2.2279533560081399E-2</v>
      </c>
      <c r="P94" s="21">
        <f>IxI!Q95</f>
        <v>0.33782901146426603</v>
      </c>
      <c r="Q94" s="21">
        <f>IxI!R95</f>
        <v>7.51263203421004E-2</v>
      </c>
      <c r="R94" s="21">
        <f>IxI!S95</f>
        <v>8.5863403025596197E-2</v>
      </c>
      <c r="S94" s="21">
        <f>IxI!T95</f>
        <v>0.94647305087212497</v>
      </c>
      <c r="T94" s="21">
        <f>IxI!U95</f>
        <v>3.0928003254148798E-2</v>
      </c>
      <c r="U94" s="21">
        <f>IxI!V95</f>
        <v>0.104868462579791</v>
      </c>
      <c r="V94" s="21">
        <f>IxI!W95</f>
        <v>0</v>
      </c>
      <c r="W94" s="21">
        <f>IxI!X95</f>
        <v>9.5251497573568697E-2</v>
      </c>
      <c r="X94" s="21">
        <f>IxI!Y95</f>
        <v>8.1330122025891793E-2</v>
      </c>
      <c r="Y94" s="21">
        <f>IxI!Z95</f>
        <v>3.51264120382438E-2</v>
      </c>
      <c r="Z94" s="21">
        <f>IxI!AA95</f>
        <v>0.314831021319879</v>
      </c>
      <c r="AA94" s="21">
        <f>IxI!AB95</f>
        <v>0.23058954001631701</v>
      </c>
      <c r="AB94" s="21">
        <f>IxI!AC95</f>
        <v>7.2809104032756006E-2</v>
      </c>
      <c r="AC94" s="21">
        <f>IxI!AD95</f>
        <v>0.101019049816055</v>
      </c>
      <c r="AD94" s="21">
        <f>IxI!AE95</f>
        <v>2.5331418343336701E-2</v>
      </c>
      <c r="AE94" s="21">
        <f>IxI!AF95</f>
        <v>4.4871977959064398E-2</v>
      </c>
      <c r="AF94" s="21">
        <f>IxI!AG95</f>
        <v>0.17502122942953299</v>
      </c>
      <c r="AG94" s="21">
        <f>IxI!AH95</f>
        <v>6.5238838730603099E-2</v>
      </c>
      <c r="AH94" s="21">
        <f>IxI!AI95</f>
        <v>0.43819438194320898</v>
      </c>
      <c r="AI94" s="21">
        <f>IxI!AJ95</f>
        <v>7.4861029396202497E-2</v>
      </c>
      <c r="AJ94" s="21">
        <f>IxI!AK95</f>
        <v>7.5840613448465696E-2</v>
      </c>
      <c r="AK94" s="21">
        <f>IxI!AL95</f>
        <v>0.116441333057997</v>
      </c>
      <c r="AL94" s="21">
        <f>IxI!AM95</f>
        <v>1.6914754243731501E-2</v>
      </c>
      <c r="AM94" s="21">
        <f>IxI!AN95</f>
        <v>3.35576806761971E-3</v>
      </c>
      <c r="AN94" s="21">
        <f>IxI!AO95</f>
        <v>0.16041440365578699</v>
      </c>
      <c r="AO94" s="21">
        <f>IxI!AP95</f>
        <v>0.88825548119840403</v>
      </c>
      <c r="AP94" s="21">
        <f>IxI!AQ95</f>
        <v>0.17095976325023399</v>
      </c>
      <c r="AQ94" s="21">
        <f>IxI!AR95</f>
        <v>1.20559194289988</v>
      </c>
      <c r="AR94" s="21">
        <f>IxI!AS95</f>
        <v>8.9771608721371396E-2</v>
      </c>
      <c r="AS94" s="21">
        <f>IxI!AT95</f>
        <v>1.0981874485577201</v>
      </c>
      <c r="AT94" s="21">
        <f>IxI!AU95</f>
        <v>0.18129146805031501</v>
      </c>
      <c r="AU94" s="21">
        <f>IxI!AV95</f>
        <v>0.27117493372289098</v>
      </c>
      <c r="AV94" s="21">
        <f>IxI!AW95</f>
        <v>1.07429467064619</v>
      </c>
      <c r="AW94" s="21">
        <f>IxI!AX95</f>
        <v>3.05720902738619</v>
      </c>
      <c r="AX94" s="21">
        <f>IxI!AY95</f>
        <v>0.21178106953947301</v>
      </c>
      <c r="AY94" s="21">
        <f>IxI!AZ95</f>
        <v>0.211529040683099</v>
      </c>
      <c r="AZ94" s="21">
        <f>IxI!BA95</f>
        <v>0.114982150902988</v>
      </c>
      <c r="BA94" s="21">
        <f>IxI!BB95</f>
        <v>8.9179722580972902E-5</v>
      </c>
      <c r="BB94" s="21">
        <f>IxI!BC95</f>
        <v>1.44500912637692</v>
      </c>
      <c r="BC94" s="21">
        <f>IxI!BD95</f>
        <v>0.78910787208966904</v>
      </c>
      <c r="BD94" s="21">
        <f>IxI!BE95</f>
        <v>0.95219247416875596</v>
      </c>
      <c r="BE94" s="21">
        <f>IxI!BF95</f>
        <v>6.3038357266901901</v>
      </c>
      <c r="BF94" s="21">
        <f>IxI!BG95</f>
        <v>4.1647214471925</v>
      </c>
      <c r="BG94" s="21">
        <f>IxI!BH95</f>
        <v>12.1900402424889</v>
      </c>
      <c r="BH94" s="21">
        <f>IxI!BI95</f>
        <v>0.54134653720214698</v>
      </c>
      <c r="BI94" s="21">
        <f>IxI!BJ95</f>
        <v>18.206283399133898</v>
      </c>
      <c r="BJ94" s="21">
        <f>IxI!BK95</f>
        <v>8.2866715814450291</v>
      </c>
      <c r="BK94" s="21">
        <f>IxI!BL95</f>
        <v>12.229705962426801</v>
      </c>
      <c r="BL94" s="21">
        <f>IxI!BM95</f>
        <v>6.7877877760280398</v>
      </c>
      <c r="BM94" s="21">
        <f>IxI!BN95</f>
        <v>1.32083290620264</v>
      </c>
      <c r="BN94" s="21">
        <f>IxI!BO95</f>
        <v>5.0644610530908896</v>
      </c>
      <c r="BO94" s="21">
        <f>IxI!BP95</f>
        <v>7.0964174065321899</v>
      </c>
      <c r="BP94" s="21">
        <f>IxI!BQ95</f>
        <v>4.7932724882916597E-2</v>
      </c>
      <c r="BQ94" s="21">
        <f>IxI!BR95</f>
        <v>0.26643279586122898</v>
      </c>
      <c r="BR94" s="21">
        <f>IxI!BS95</f>
        <v>0.100156131953459</v>
      </c>
      <c r="BS94" s="21">
        <f>IxI!BT95</f>
        <v>3.5452966009198601</v>
      </c>
      <c r="BT94" s="21">
        <f>IxI!BU95</f>
        <v>0.35322715204945199</v>
      </c>
      <c r="BU94" s="21">
        <f>IxI!BV95</f>
        <v>5.1955990483742998E-2</v>
      </c>
      <c r="BV94" s="21">
        <f>IxI!BW95</f>
        <v>7.6570263776986298</v>
      </c>
      <c r="BW94" s="21">
        <f>IxI!BX95</f>
        <v>10.926688911529499</v>
      </c>
      <c r="BX94" s="21">
        <f>IxI!BY95</f>
        <v>2.05268355270699</v>
      </c>
      <c r="BY94" s="21">
        <f>IxI!BZ95</f>
        <v>0.99644545700110998</v>
      </c>
      <c r="BZ94" s="21">
        <f>IxI!CA95</f>
        <v>0</v>
      </c>
      <c r="CA94" s="21">
        <f>IxI!CB95</f>
        <v>0.58265284351741198</v>
      </c>
      <c r="CB94" s="21">
        <f>IxI!CC95</f>
        <v>0.30344859968804699</v>
      </c>
      <c r="CC94" s="21">
        <f>IxI!CD95</f>
        <v>0.62776896385015302</v>
      </c>
      <c r="CD94" s="21">
        <f>IxI!CE95</f>
        <v>3.0470021136680399</v>
      </c>
      <c r="CE94" s="21">
        <f>IxI!CF95</f>
        <v>7.1726335475926799</v>
      </c>
      <c r="CF94" s="21">
        <f>IxI!CG95</f>
        <v>0.61939504215200902</v>
      </c>
      <c r="CG94" s="21">
        <f>IxI!CH95</f>
        <v>0.22348719471612499</v>
      </c>
      <c r="CH94" s="21">
        <f>IxI!CI95</f>
        <v>0.50545207937231296</v>
      </c>
      <c r="CI94" s="21">
        <f>IxI!CJ95</f>
        <v>5.9534109316061602E-2</v>
      </c>
      <c r="CJ94" s="21">
        <f>IxI!CK95</f>
        <v>2.3504931467467398</v>
      </c>
      <c r="CK94" s="21">
        <f>IxI!CL95</f>
        <v>2.5705498945930998</v>
      </c>
      <c r="CL94" s="21">
        <f>IxI!CM95</f>
        <v>152.41864742726099</v>
      </c>
      <c r="CM94" s="21">
        <f>IxI!CN95</f>
        <v>6.54669556075613E-2</v>
      </c>
      <c r="CN94" s="21">
        <f>IxI!CO95</f>
        <v>0.33343955597307501</v>
      </c>
      <c r="CO94" s="21">
        <f>IxI!CP95</f>
        <v>0.79533084520992803</v>
      </c>
      <c r="CP94" s="21">
        <f>IxI!CQ95</f>
        <v>6.44921633041813</v>
      </c>
      <c r="CQ94" s="21">
        <f>IxI!CR95</f>
        <v>1.7818498414475801</v>
      </c>
      <c r="CR94" s="21">
        <f>IxI!CS95</f>
        <v>2.1116980283641298</v>
      </c>
      <c r="CS94" s="21">
        <f>IxI!CT95</f>
        <v>0.28122512835645203</v>
      </c>
      <c r="CT94" s="21">
        <f>IxI!CU95</f>
        <v>5.7113566779429898E-3</v>
      </c>
      <c r="CU94" s="21">
        <f>IxI!CV95</f>
        <v>0.341337162294927</v>
      </c>
      <c r="CV94" s="21">
        <f>IxI!CW95</f>
        <v>0.31686706688028199</v>
      </c>
      <c r="CW94" s="21">
        <f>IxI!CX95</f>
        <v>1.2229363731451799</v>
      </c>
      <c r="CX94" s="21">
        <f>IxI!CY95</f>
        <v>0.26026801964577601</v>
      </c>
      <c r="CY94" s="21">
        <f>IxI!CZ95</f>
        <v>0.68092127843918104</v>
      </c>
      <c r="CZ94" s="21">
        <f>IxI!DA95</f>
        <v>4.4406817721741598E-2</v>
      </c>
      <c r="DA94" s="21">
        <f>IxI!DB95</f>
        <v>0.59800270060124106</v>
      </c>
      <c r="DB94" s="21">
        <f>IxI!DC95</f>
        <v>0</v>
      </c>
      <c r="DC94" s="21">
        <f>SUM(IxI!DE95:DF95)</f>
        <v>80.231789560303099</v>
      </c>
      <c r="DD94" s="21">
        <v>0</v>
      </c>
      <c r="DE94" s="21">
        <f>SUM(IxI!DH95:DI95)</f>
        <v>0</v>
      </c>
      <c r="DF94" s="21">
        <f>IxI!DK95</f>
        <v>2.9610580209919601</v>
      </c>
      <c r="DG94" s="21">
        <f>SUM(IxI!DL95:DM95)</f>
        <v>-0.18403434485462747</v>
      </c>
      <c r="DH94" s="21">
        <f>IxI!DG95</f>
        <v>7.5907637497485299</v>
      </c>
      <c r="DI94" s="21">
        <f>IxI!DO95</f>
        <v>666.38488900899404</v>
      </c>
      <c r="DJ94" s="21">
        <f>IxI!DP95</f>
        <v>82.492957170743395</v>
      </c>
      <c r="DK94" s="21">
        <v>0</v>
      </c>
      <c r="DL94" s="21">
        <v>0</v>
      </c>
      <c r="DM94" s="21">
        <v>0</v>
      </c>
      <c r="DN94" s="132">
        <f t="shared" si="2"/>
        <v>1151.5417271829142</v>
      </c>
      <c r="DO94" s="22"/>
      <c r="DP94" s="126"/>
      <c r="DQ94" s="409">
        <f>Data!R118</f>
        <v>7183.6875428253197</v>
      </c>
      <c r="DR94" s="141">
        <f>Data!S118</f>
        <v>3.2214838168943267E-3</v>
      </c>
      <c r="DS94" s="21"/>
      <c r="DT94" s="136">
        <v>56.001429459999997</v>
      </c>
      <c r="DU94" s="141">
        <f t="shared" si="3"/>
        <v>1.4568023491181774E-3</v>
      </c>
      <c r="DV94" s="21"/>
    </row>
    <row r="95" spans="1:126">
      <c r="A95" s="30" t="str">
        <f>IxI!B96</f>
        <v>89</v>
      </c>
      <c r="B95" s="29" t="str">
        <f>IxI!C96</f>
        <v>Security &amp; investigation</v>
      </c>
      <c r="C95" s="27">
        <f>IxI!D96</f>
        <v>1.8950694102649601E-2</v>
      </c>
      <c r="D95" s="27">
        <f>IxI!E96</f>
        <v>5.2056822199807299E-5</v>
      </c>
      <c r="E95" s="27">
        <f>IxI!F96</f>
        <v>2.6467186131491703E-4</v>
      </c>
      <c r="F95" s="27">
        <f>IxI!G96</f>
        <v>0</v>
      </c>
      <c r="G95" s="27">
        <f>IxI!H96</f>
        <v>0</v>
      </c>
      <c r="H95" s="27">
        <f>IxI!I96</f>
        <v>1.3480514795977099E-3</v>
      </c>
      <c r="I95" s="27">
        <f>IxI!J96</f>
        <v>0</v>
      </c>
      <c r="J95" s="27">
        <f>IxI!K96</f>
        <v>7.4802929412640399E-4</v>
      </c>
      <c r="K95" s="27">
        <f>IxI!L96</f>
        <v>7.1767836099376398E-2</v>
      </c>
      <c r="L95" s="27">
        <f>IxI!M96</f>
        <v>1.53138136258013E-3</v>
      </c>
      <c r="M95" s="27">
        <f>IxI!N96</f>
        <v>1.36045607259259E-3</v>
      </c>
      <c r="N95" s="27">
        <f>IxI!O96</f>
        <v>4.47992042848102E-4</v>
      </c>
      <c r="O95" s="27">
        <f>IxI!P96</f>
        <v>1.14884092451423E-4</v>
      </c>
      <c r="P95" s="27">
        <f>IxI!Q96</f>
        <v>1.73185720581411E-3</v>
      </c>
      <c r="Q95" s="27">
        <f>IxI!R96</f>
        <v>2.3689724063937498E-3</v>
      </c>
      <c r="R95" s="27">
        <f>IxI!S96</f>
        <v>3.9507015940071401E-4</v>
      </c>
      <c r="S95" s="27">
        <f>IxI!T96</f>
        <v>2.5564657769060101E-2</v>
      </c>
      <c r="T95" s="27">
        <f>IxI!U96</f>
        <v>1.0064532348932299E-3</v>
      </c>
      <c r="U95" s="27">
        <f>IxI!V96</f>
        <v>1.55024755627304E-3</v>
      </c>
      <c r="V95" s="27">
        <f>IxI!W96</f>
        <v>0</v>
      </c>
      <c r="W95" s="27">
        <f>IxI!X96</f>
        <v>1.2755181228330801E-3</v>
      </c>
      <c r="X95" s="27">
        <f>IxI!Y96</f>
        <v>1.15691365505805E-3</v>
      </c>
      <c r="Y95" s="27">
        <f>IxI!Z96</f>
        <v>4.5897556784400497E-4</v>
      </c>
      <c r="Z95" s="27">
        <f>IxI!AA96</f>
        <v>2.29547950639867E-3</v>
      </c>
      <c r="AA95" s="27">
        <f>IxI!AB96</f>
        <v>1.9871437857080601E-3</v>
      </c>
      <c r="AB95" s="27">
        <f>IxI!AC96</f>
        <v>1.5296823878071201E-3</v>
      </c>
      <c r="AC95" s="27">
        <f>IxI!AD96</f>
        <v>4.4719660856146898E-3</v>
      </c>
      <c r="AD95" s="27">
        <f>IxI!AE96</f>
        <v>1.95372729572719E-4</v>
      </c>
      <c r="AE95" s="27">
        <f>IxI!AF96</f>
        <v>8.3008000164898202E-4</v>
      </c>
      <c r="AF95" s="27">
        <f>IxI!AG96</f>
        <v>4.5645863375266198E-4</v>
      </c>
      <c r="AG95" s="27">
        <f>IxI!AH96</f>
        <v>3.0044278092670199E-4</v>
      </c>
      <c r="AH95" s="27">
        <f>IxI!AI96</f>
        <v>3.9466689840186196E-3</v>
      </c>
      <c r="AI95" s="27">
        <f>IxI!AJ96</f>
        <v>1.5523824131260899E-3</v>
      </c>
      <c r="AJ95" s="27">
        <f>IxI!AK96</f>
        <v>1.5648720673201401E-3</v>
      </c>
      <c r="AK95" s="27">
        <f>IxI!AL96</f>
        <v>7.7166167275728498E-4</v>
      </c>
      <c r="AL95" s="27">
        <f>IxI!AM96</f>
        <v>2.3285112595973099E-4</v>
      </c>
      <c r="AM95" s="27">
        <f>IxI!AN96</f>
        <v>7.2453176477491602E-5</v>
      </c>
      <c r="AN95" s="27">
        <f>IxI!AO96</f>
        <v>9.8817952686022104E-3</v>
      </c>
      <c r="AO95" s="27">
        <f>IxI!AP96</f>
        <v>7.6448110711567303E-3</v>
      </c>
      <c r="AP95" s="27">
        <f>IxI!AQ96</f>
        <v>1.9782772345310301E-3</v>
      </c>
      <c r="AQ95" s="27">
        <f>IxI!AR96</f>
        <v>6.3121462361950698E-3</v>
      </c>
      <c r="AR95" s="27">
        <f>IxI!AS96</f>
        <v>9.0260119614427199E-4</v>
      </c>
      <c r="AS95" s="27">
        <f>IxI!AT96</f>
        <v>1.6661918742589599E-2</v>
      </c>
      <c r="AT95" s="27">
        <f>IxI!AU96</f>
        <v>1.5574204437953201E-3</v>
      </c>
      <c r="AU95" s="27">
        <f>IxI!AV96</f>
        <v>2.6185628729780302E-3</v>
      </c>
      <c r="AV95" s="27">
        <f>IxI!AW96</f>
        <v>7.1741372966543501E-3</v>
      </c>
      <c r="AW95" s="27">
        <f>IxI!AX96</f>
        <v>1.5033162171902001E-2</v>
      </c>
      <c r="AX95" s="27">
        <f>IxI!AY96</f>
        <v>1.8708121868900899E-3</v>
      </c>
      <c r="AY95" s="27">
        <f>IxI!AZ96</f>
        <v>0.66435652728974903</v>
      </c>
      <c r="AZ95" s="27">
        <f>IxI!BA96</f>
        <v>4.4748042510706698</v>
      </c>
      <c r="BA95" s="27">
        <f>IxI!BB96</f>
        <v>1.1778400771956899E-5</v>
      </c>
      <c r="BB95" s="27">
        <f>IxI!BC96</f>
        <v>40.2907722095282</v>
      </c>
      <c r="BC95" s="27">
        <f>IxI!BD96</f>
        <v>0.79857052626779701</v>
      </c>
      <c r="BD95" s="27">
        <f>IxI!BE96</f>
        <v>3.63552325620181</v>
      </c>
      <c r="BE95" s="27">
        <f>IxI!BF96</f>
        <v>1.2016208299512601</v>
      </c>
      <c r="BF95" s="27">
        <f>IxI!BG96</f>
        <v>7.4951059042560004</v>
      </c>
      <c r="BG95" s="27">
        <f>IxI!BH96</f>
        <v>3.2883666525319</v>
      </c>
      <c r="BH95" s="27">
        <f>IxI!BI96</f>
        <v>0.25636232013960097</v>
      </c>
      <c r="BI95" s="27">
        <f>IxI!BJ96</f>
        <v>1.4598082820376399</v>
      </c>
      <c r="BJ95" s="27">
        <f>IxI!BK96</f>
        <v>0.25442622745765903</v>
      </c>
      <c r="BK95" s="27">
        <f>IxI!BL96</f>
        <v>0.414625256327676</v>
      </c>
      <c r="BL95" s="27">
        <f>IxI!BM96</f>
        <v>1.62849269022621</v>
      </c>
      <c r="BM95" s="27">
        <f>IxI!BN96</f>
        <v>0.95065780773008202</v>
      </c>
      <c r="BN95" s="27">
        <f>IxI!BO96</f>
        <v>1.5245069956311099</v>
      </c>
      <c r="BO95" s="27">
        <f>IxI!BP96</f>
        <v>1.1786238553077499</v>
      </c>
      <c r="BP95" s="27">
        <f>IxI!BQ96</f>
        <v>3.0284272661520398E-2</v>
      </c>
      <c r="BQ95" s="27">
        <f>IxI!BR96</f>
        <v>0.63270342470664598</v>
      </c>
      <c r="BR95" s="27">
        <f>IxI!BS96</f>
        <v>0.12892209117525999</v>
      </c>
      <c r="BS95" s="27">
        <f>IxI!BT96</f>
        <v>0.97814946418750603</v>
      </c>
      <c r="BT95" s="27">
        <f>IxI!BU96</f>
        <v>4.7541283304729598</v>
      </c>
      <c r="BU95" s="27">
        <f>IxI!BV96</f>
        <v>0.30274357327451001</v>
      </c>
      <c r="BV95" s="27">
        <f>IxI!BW96</f>
        <v>19.403474472431999</v>
      </c>
      <c r="BW95" s="27">
        <f>IxI!BX96</f>
        <v>3.7232655738833502</v>
      </c>
      <c r="BX95" s="27">
        <f>IxI!BY96</f>
        <v>0.58307472899838397</v>
      </c>
      <c r="BY95" s="27">
        <f>IxI!BZ96</f>
        <v>2.90198590065842E-2</v>
      </c>
      <c r="BZ95" s="27">
        <f>IxI!CA96</f>
        <v>0</v>
      </c>
      <c r="CA95" s="27">
        <f>IxI!CB96</f>
        <v>0.21665579781991201</v>
      </c>
      <c r="CB95" s="27">
        <f>IxI!CC96</f>
        <v>0.52860484864678203</v>
      </c>
      <c r="CC95" s="27">
        <f>IxI!CD96</f>
        <v>0.23028019210033801</v>
      </c>
      <c r="CD95" s="27">
        <f>IxI!CE96</f>
        <v>4.5100956067551101E-2</v>
      </c>
      <c r="CE95" s="27">
        <f>IxI!CF96</f>
        <v>7.1209320424039504E-2</v>
      </c>
      <c r="CF95" s="27">
        <f>IxI!CG96</f>
        <v>1.8701105237667199</v>
      </c>
      <c r="CG95" s="27">
        <f>IxI!CH96</f>
        <v>6.17510637607696E-3</v>
      </c>
      <c r="CH95" s="27">
        <f>IxI!CI96</f>
        <v>11.122909732631401</v>
      </c>
      <c r="CI95" s="27">
        <f>IxI!CJ96</f>
        <v>9.9444627463010096E-2</v>
      </c>
      <c r="CJ95" s="27">
        <f>IxI!CK96</f>
        <v>1.28435456828626</v>
      </c>
      <c r="CK95" s="27">
        <f>IxI!CL96</f>
        <v>2.8149723503849401E-2</v>
      </c>
      <c r="CL95" s="27">
        <f>IxI!CM96</f>
        <v>3.7538123362668001</v>
      </c>
      <c r="CM95" s="27">
        <f>IxI!CN96</f>
        <v>4.7509151416501201</v>
      </c>
      <c r="CN95" s="27">
        <f>IxI!CO96</f>
        <v>2.92707816066866</v>
      </c>
      <c r="CO95" s="27">
        <f>IxI!CP96</f>
        <v>1.7083627338808499E-2</v>
      </c>
      <c r="CP95" s="27">
        <f>IxI!CQ96</f>
        <v>17.2779304755128</v>
      </c>
      <c r="CQ95" s="27">
        <f>IxI!CR96</f>
        <v>10.6904537203609</v>
      </c>
      <c r="CR95" s="27">
        <f>IxI!CS96</f>
        <v>7.1495078073195497</v>
      </c>
      <c r="CS95" s="27">
        <f>IxI!CT96</f>
        <v>1.3842436729034</v>
      </c>
      <c r="CT95" s="27">
        <f>IxI!CU96</f>
        <v>0.82162709376426402</v>
      </c>
      <c r="CU95" s="27">
        <f>IxI!CV96</f>
        <v>1.2273427637534899</v>
      </c>
      <c r="CV95" s="27">
        <f>IxI!CW96</f>
        <v>1.5582843271600799</v>
      </c>
      <c r="CW95" s="27">
        <f>IxI!CX96</f>
        <v>1.10606646083128</v>
      </c>
      <c r="CX95" s="27">
        <f>IxI!CY96</f>
        <v>3.7825412805473699</v>
      </c>
      <c r="CY95" s="27">
        <f>IxI!CZ96</f>
        <v>0.81630434750204095</v>
      </c>
      <c r="CZ95" s="27">
        <f>IxI!DA96</f>
        <v>0.422421511172065</v>
      </c>
      <c r="DA95" s="27">
        <f>IxI!DB96</f>
        <v>0.77462682226386304</v>
      </c>
      <c r="DB95" s="27">
        <f>IxI!DC96</f>
        <v>0</v>
      </c>
      <c r="DC95" s="27">
        <f>SUM(IxI!DE96:DF96)</f>
        <v>2.6451266752447249</v>
      </c>
      <c r="DD95" s="27">
        <v>0</v>
      </c>
      <c r="DE95" s="27">
        <f>SUM(IxI!DH96:DI96)</f>
        <v>0.28245891955609792</v>
      </c>
      <c r="DF95" s="27">
        <f>IxI!DK96</f>
        <v>0.72864475921875105</v>
      </c>
      <c r="DG95" s="27">
        <f>SUM(IxI!DL96:DM96)</f>
        <v>0.117772441641068</v>
      </c>
      <c r="DH95" s="27">
        <f>IxI!DG96</f>
        <v>5.5929275162574102E-3</v>
      </c>
      <c r="DI95" s="27">
        <f>IxI!DO96</f>
        <v>64.926344072314095</v>
      </c>
      <c r="DJ95" s="27">
        <f>IxI!DP96</f>
        <v>7.5738416815854803</v>
      </c>
      <c r="DK95" s="27">
        <v>0</v>
      </c>
      <c r="DL95" s="27">
        <v>0</v>
      </c>
      <c r="DM95" s="27">
        <v>0</v>
      </c>
      <c r="DN95" s="133">
        <f t="shared" si="2"/>
        <v>250.54935546331237</v>
      </c>
      <c r="DO95" s="22"/>
      <c r="DP95" s="126"/>
      <c r="DQ95" s="410">
        <f>Data!R119</f>
        <v>11664.476516858351</v>
      </c>
      <c r="DR95" s="142">
        <f>Data!S119</f>
        <v>5.2308681450285079E-3</v>
      </c>
      <c r="DS95" s="21"/>
      <c r="DT95" s="137">
        <v>21.145143780000001</v>
      </c>
      <c r="DU95" s="142">
        <f t="shared" si="3"/>
        <v>5.5006265783176349E-4</v>
      </c>
      <c r="DV95" s="21"/>
    </row>
    <row r="96" spans="1:126">
      <c r="A96" s="24" t="str">
        <f>IxI!B97</f>
        <v>90</v>
      </c>
      <c r="B96" s="23" t="str">
        <f>IxI!C97</f>
        <v>Building &amp; landscape services</v>
      </c>
      <c r="C96" s="21">
        <f>IxI!D97</f>
        <v>0.15479341382944201</v>
      </c>
      <c r="D96" s="21">
        <f>IxI!E97</f>
        <v>4.88243680107162E-3</v>
      </c>
      <c r="E96" s="21">
        <f>IxI!F97</f>
        <v>7.3328487994191701E-3</v>
      </c>
      <c r="F96" s="21">
        <f>IxI!G97</f>
        <v>4.82704265907843E-3</v>
      </c>
      <c r="G96" s="21">
        <f>IxI!H97</f>
        <v>5.3293870580811802E-3</v>
      </c>
      <c r="H96" s="21">
        <f>IxI!I97</f>
        <v>2.0067992798940001E-2</v>
      </c>
      <c r="I96" s="21">
        <f>IxI!J97</f>
        <v>0</v>
      </c>
      <c r="J96" s="21">
        <f>IxI!K97</f>
        <v>1.28161282059537E-2</v>
      </c>
      <c r="K96" s="21">
        <f>IxI!L97</f>
        <v>8.8362813528017501</v>
      </c>
      <c r="L96" s="21">
        <f>IxI!M97</f>
        <v>5.0498617584444801E-2</v>
      </c>
      <c r="M96" s="21">
        <f>IxI!N97</f>
        <v>5.0450933948831198E-2</v>
      </c>
      <c r="N96" s="21">
        <f>IxI!O97</f>
        <v>1.7276355112716298E-2</v>
      </c>
      <c r="O96" s="21">
        <f>IxI!P97</f>
        <v>2.2287326149447498E-3</v>
      </c>
      <c r="P96" s="21">
        <f>IxI!Q97</f>
        <v>3.2926003568564399E-2</v>
      </c>
      <c r="Q96" s="21">
        <f>IxI!R97</f>
        <v>2.1794734754170798E-2</v>
      </c>
      <c r="R96" s="21">
        <f>IxI!S97</f>
        <v>5.27195424508779E-3</v>
      </c>
      <c r="S96" s="21">
        <f>IxI!T97</f>
        <v>8.3833503222790409</v>
      </c>
      <c r="T96" s="21">
        <f>IxI!U97</f>
        <v>0.14233184955413</v>
      </c>
      <c r="U96" s="21">
        <f>IxI!V97</f>
        <v>0.33572103666426201</v>
      </c>
      <c r="V96" s="21">
        <f>IxI!W97</f>
        <v>0</v>
      </c>
      <c r="W96" s="21">
        <f>IxI!X97</f>
        <v>0.25350093762356302</v>
      </c>
      <c r="X96" s="21">
        <f>IxI!Y97</f>
        <v>9.3186397410372407E-2</v>
      </c>
      <c r="Y96" s="21">
        <f>IxI!Z97</f>
        <v>2.0537317216712198E-3</v>
      </c>
      <c r="Z96" s="21">
        <f>IxI!AA97</f>
        <v>1.0083181493908899</v>
      </c>
      <c r="AA96" s="21">
        <f>IxI!AB97</f>
        <v>0.844238078736675</v>
      </c>
      <c r="AB96" s="21">
        <f>IxI!AC97</f>
        <v>0.21524190817185601</v>
      </c>
      <c r="AC96" s="21">
        <f>IxI!AD97</f>
        <v>5.3297628160476096</v>
      </c>
      <c r="AD96" s="21">
        <f>IxI!AE97</f>
        <v>2.91481871269379E-2</v>
      </c>
      <c r="AE96" s="21">
        <f>IxI!AF97</f>
        <v>0.11726168302534699</v>
      </c>
      <c r="AF96" s="21">
        <f>IxI!AG97</f>
        <v>0.29347775237356299</v>
      </c>
      <c r="AG96" s="21">
        <f>IxI!AH97</f>
        <v>0.122782264946281</v>
      </c>
      <c r="AH96" s="21">
        <f>IxI!AI97</f>
        <v>0.84591530396485104</v>
      </c>
      <c r="AI96" s="21">
        <f>IxI!AJ97</f>
        <v>1.7462926798968399</v>
      </c>
      <c r="AJ96" s="21">
        <f>IxI!AK97</f>
        <v>0.208356313011716</v>
      </c>
      <c r="AK96" s="21">
        <f>IxI!AL97</f>
        <v>0.28605269955207402</v>
      </c>
      <c r="AL96" s="21">
        <f>IxI!AM97</f>
        <v>5.4858438720617402E-2</v>
      </c>
      <c r="AM96" s="21">
        <f>IxI!AN97</f>
        <v>1.33594011375759E-2</v>
      </c>
      <c r="AN96" s="21">
        <f>IxI!AO97</f>
        <v>0.26732331357682998</v>
      </c>
      <c r="AO96" s="21">
        <f>IxI!AP97</f>
        <v>2.9903536819586698</v>
      </c>
      <c r="AP96" s="21">
        <f>IxI!AQ97</f>
        <v>0.54192469466148496</v>
      </c>
      <c r="AQ96" s="21">
        <f>IxI!AR97</f>
        <v>2.3788892863983002</v>
      </c>
      <c r="AR96" s="21">
        <f>IxI!AS97</f>
        <v>0.143217492521756</v>
      </c>
      <c r="AS96" s="21">
        <f>IxI!AT97</f>
        <v>1.5706680189828299</v>
      </c>
      <c r="AT96" s="21">
        <f>IxI!AU97</f>
        <v>0.37266503330628598</v>
      </c>
      <c r="AU96" s="21">
        <f>IxI!AV97</f>
        <v>0.37787112180244298</v>
      </c>
      <c r="AV96" s="21">
        <f>IxI!AW97</f>
        <v>4.2532998660063397</v>
      </c>
      <c r="AW96" s="21">
        <f>IxI!AX97</f>
        <v>3.9685808947371601</v>
      </c>
      <c r="AX96" s="21">
        <f>IxI!AY97</f>
        <v>0.346723327672531</v>
      </c>
      <c r="AY96" s="21">
        <f>IxI!AZ97</f>
        <v>0.14686648589109599</v>
      </c>
      <c r="AZ96" s="21">
        <f>IxI!BA97</f>
        <v>17.111839798648099</v>
      </c>
      <c r="BA96" s="21">
        <f>IxI!BB97</f>
        <v>3.2330745436170698E-2</v>
      </c>
      <c r="BB96" s="21">
        <f>IxI!BC97</f>
        <v>41.551398871383803</v>
      </c>
      <c r="BC96" s="21">
        <f>IxI!BD97</f>
        <v>8.8091233569711704</v>
      </c>
      <c r="BD96" s="21">
        <f>IxI!BE97</f>
        <v>6.7802052646067796</v>
      </c>
      <c r="BE96" s="21">
        <f>IxI!BF97</f>
        <v>7.8111004541357598</v>
      </c>
      <c r="BF96" s="21">
        <f>IxI!BG97</f>
        <v>37.2777186789341</v>
      </c>
      <c r="BG96" s="21">
        <f>IxI!BH97</f>
        <v>29.168249513478401</v>
      </c>
      <c r="BH96" s="21">
        <f>IxI!BI97</f>
        <v>1.2117780598303201</v>
      </c>
      <c r="BI96" s="21">
        <f>IxI!BJ97</f>
        <v>10.7988512053305</v>
      </c>
      <c r="BJ96" s="21">
        <f>IxI!BK97</f>
        <v>1.31320731880354</v>
      </c>
      <c r="BK96" s="21">
        <f>IxI!BL97</f>
        <v>9.0668768281728003</v>
      </c>
      <c r="BL96" s="21">
        <f>IxI!BM97</f>
        <v>12.131165470735899</v>
      </c>
      <c r="BM96" s="21">
        <f>IxI!BN97</f>
        <v>3.4970702558387998</v>
      </c>
      <c r="BN96" s="21">
        <f>IxI!BO97</f>
        <v>13.0806631609272</v>
      </c>
      <c r="BO96" s="21">
        <f>IxI!BP97</f>
        <v>17.622764651938699</v>
      </c>
      <c r="BP96" s="21">
        <f>IxI!BQ97</f>
        <v>0.18150848817349499</v>
      </c>
      <c r="BQ96" s="21">
        <f>IxI!BR97</f>
        <v>3.4494987378494302</v>
      </c>
      <c r="BR96" s="21">
        <f>IxI!BS97</f>
        <v>0.242817414935461</v>
      </c>
      <c r="BS96" s="21">
        <f>IxI!BT97</f>
        <v>4.8411778620335397</v>
      </c>
      <c r="BT96" s="21">
        <f>IxI!BU97</f>
        <v>22.043449511278698</v>
      </c>
      <c r="BU96" s="21">
        <f>IxI!BV97</f>
        <v>1.1727334295633101</v>
      </c>
      <c r="BV96" s="21">
        <f>IxI!BW97</f>
        <v>26.3581535614179</v>
      </c>
      <c r="BW96" s="21">
        <f>IxI!BX97</f>
        <v>41.9202369858955</v>
      </c>
      <c r="BX96" s="21">
        <f>IxI!BY97</f>
        <v>2.8880722435903698</v>
      </c>
      <c r="BY96" s="21">
        <f>IxI!BZ97</f>
        <v>10.0092043588488</v>
      </c>
      <c r="BZ96" s="21">
        <f>IxI!CA97</f>
        <v>0</v>
      </c>
      <c r="CA96" s="21">
        <f>IxI!CB97</f>
        <v>10.039840273427901</v>
      </c>
      <c r="CB96" s="21">
        <f>IxI!CC97</f>
        <v>3.9643153692437698</v>
      </c>
      <c r="CC96" s="21">
        <f>IxI!CD97</f>
        <v>1.0363325102288601</v>
      </c>
      <c r="CD96" s="21">
        <f>IxI!CE97</f>
        <v>31.265100237802699</v>
      </c>
      <c r="CE96" s="21">
        <f>IxI!CF97</f>
        <v>32.272073249959199</v>
      </c>
      <c r="CF96" s="21">
        <f>IxI!CG97</f>
        <v>11.113558364053199</v>
      </c>
      <c r="CG96" s="21">
        <f>IxI!CH97</f>
        <v>0.45345954315663201</v>
      </c>
      <c r="CH96" s="21">
        <f>IxI!CI97</f>
        <v>9.2581029482951998</v>
      </c>
      <c r="CI96" s="21">
        <f>IxI!CJ97</f>
        <v>0.736504450833112</v>
      </c>
      <c r="CJ96" s="21">
        <f>IxI!CK97</f>
        <v>5.7556460972099996</v>
      </c>
      <c r="CK96" s="21">
        <f>IxI!CL97</f>
        <v>34.241579604284802</v>
      </c>
      <c r="CL96" s="21">
        <f>IxI!CM97</f>
        <v>5.1930545478760699</v>
      </c>
      <c r="CM96" s="21">
        <f>IxI!CN97</f>
        <v>4.0779602143742899</v>
      </c>
      <c r="CN96" s="21">
        <f>IxI!CO97</f>
        <v>136.02385249696499</v>
      </c>
      <c r="CO96" s="21">
        <f>IxI!CP97</f>
        <v>22.867638497077699</v>
      </c>
      <c r="CP96" s="21">
        <f>IxI!CQ97</f>
        <v>58.0084430958224</v>
      </c>
      <c r="CQ96" s="21">
        <f>IxI!CR97</f>
        <v>61.332533572535198</v>
      </c>
      <c r="CR96" s="21">
        <f>IxI!CS97</f>
        <v>79.006241947172597</v>
      </c>
      <c r="CS96" s="21">
        <f>IxI!CT97</f>
        <v>5.7575765689837803</v>
      </c>
      <c r="CT96" s="21">
        <f>IxI!CU97</f>
        <v>6.8979246783312398</v>
      </c>
      <c r="CU96" s="21">
        <f>IxI!CV97</f>
        <v>15.3943841597731</v>
      </c>
      <c r="CV96" s="21">
        <f>IxI!CW97</f>
        <v>9.5567244620140901</v>
      </c>
      <c r="CW96" s="21">
        <f>IxI!CX97</f>
        <v>4.7888017475903704</v>
      </c>
      <c r="CX96" s="21">
        <f>IxI!CY97</f>
        <v>27.279671665636702</v>
      </c>
      <c r="CY96" s="21">
        <f>IxI!CZ97</f>
        <v>3.20784869006421</v>
      </c>
      <c r="CZ96" s="21">
        <f>IxI!DA97</f>
        <v>1.5387563631487</v>
      </c>
      <c r="DA96" s="21">
        <f>IxI!DB97</f>
        <v>10.0197026328843</v>
      </c>
      <c r="DB96" s="21">
        <f>IxI!DC97</f>
        <v>0</v>
      </c>
      <c r="DC96" s="21">
        <f>SUM(IxI!DE97:DF97)</f>
        <v>5.8190994867720658</v>
      </c>
      <c r="DD96" s="21">
        <v>0</v>
      </c>
      <c r="DE96" s="21">
        <f>SUM(IxI!DH97:DI97)</f>
        <v>0</v>
      </c>
      <c r="DF96" s="21">
        <f>IxI!DK97</f>
        <v>5.8549636588800897</v>
      </c>
      <c r="DG96" s="21">
        <f>SUM(IxI!DL97:DM97)</f>
        <v>1.32072654876635</v>
      </c>
      <c r="DH96" s="21">
        <f>IxI!DG97</f>
        <v>0.118848215250712</v>
      </c>
      <c r="DI96" s="21">
        <f>IxI!DO97</f>
        <v>332.77526888951201</v>
      </c>
      <c r="DJ96" s="21">
        <f>IxI!DP97</f>
        <v>23.4744142376213</v>
      </c>
      <c r="DK96" s="21">
        <v>0</v>
      </c>
      <c r="DL96" s="21">
        <v>0</v>
      </c>
      <c r="DM96" s="21">
        <v>0</v>
      </c>
      <c r="DN96" s="132">
        <f t="shared" si="2"/>
        <v>1337.7325163579605</v>
      </c>
      <c r="DO96" s="22"/>
      <c r="DP96" s="126"/>
      <c r="DQ96" s="409">
        <f>Data!R120</f>
        <v>57668.836779292775</v>
      </c>
      <c r="DR96" s="141">
        <f>Data!S120</f>
        <v>2.5861261826338522E-2</v>
      </c>
      <c r="DS96" s="21"/>
      <c r="DT96" s="136">
        <v>202.2833895</v>
      </c>
      <c r="DU96" s="141">
        <f t="shared" si="3"/>
        <v>5.2621320536411047E-3</v>
      </c>
      <c r="DV96" s="21"/>
    </row>
    <row r="97" spans="1:126">
      <c r="A97" s="24" t="str">
        <f>IxI!B98</f>
        <v>91</v>
      </c>
      <c r="B97" s="23" t="str">
        <f>IxI!C98</f>
        <v>Business support services</v>
      </c>
      <c r="C97" s="21">
        <f>IxI!D98</f>
        <v>0</v>
      </c>
      <c r="D97" s="21">
        <f>IxI!E98</f>
        <v>0</v>
      </c>
      <c r="E97" s="21">
        <f>IxI!F98</f>
        <v>8.5703293454439701E-3</v>
      </c>
      <c r="F97" s="21">
        <f>IxI!G98</f>
        <v>0</v>
      </c>
      <c r="G97" s="21">
        <f>IxI!H98</f>
        <v>1.15067958599542E-2</v>
      </c>
      <c r="H97" s="21">
        <f>IxI!I98</f>
        <v>0</v>
      </c>
      <c r="I97" s="21">
        <f>IxI!J98</f>
        <v>0</v>
      </c>
      <c r="J97" s="21">
        <f>IxI!K98</f>
        <v>0.12294407151697399</v>
      </c>
      <c r="K97" s="21">
        <f>IxI!L98</f>
        <v>11.4747880560402</v>
      </c>
      <c r="L97" s="21">
        <f>IxI!M98</f>
        <v>0</v>
      </c>
      <c r="M97" s="21">
        <f>IxI!N98</f>
        <v>0.97129029364467701</v>
      </c>
      <c r="N97" s="21">
        <f>IxI!O98</f>
        <v>0.21628272728385201</v>
      </c>
      <c r="O97" s="21">
        <f>IxI!P98</f>
        <v>5.0387431724427403E-2</v>
      </c>
      <c r="P97" s="21">
        <f>IxI!Q98</f>
        <v>0.212773914839197</v>
      </c>
      <c r="Q97" s="21">
        <f>IxI!R98</f>
        <v>0.143872459161622</v>
      </c>
      <c r="R97" s="21">
        <f>IxI!S98</f>
        <v>4.6675960238744998E-2</v>
      </c>
      <c r="S97" s="21">
        <f>IxI!T98</f>
        <v>0</v>
      </c>
      <c r="T97" s="21">
        <f>IxI!U98</f>
        <v>0</v>
      </c>
      <c r="U97" s="21">
        <f>IxI!V98</f>
        <v>0.21629974701968599</v>
      </c>
      <c r="V97" s="21">
        <f>IxI!W98</f>
        <v>0</v>
      </c>
      <c r="W97" s="21">
        <f>IxI!X98</f>
        <v>0.173434916632693</v>
      </c>
      <c r="X97" s="21">
        <f>IxI!Y98</f>
        <v>7.9116747691230199E-2</v>
      </c>
      <c r="Y97" s="21">
        <f>IxI!Z98</f>
        <v>0</v>
      </c>
      <c r="Z97" s="21">
        <f>IxI!AA98</f>
        <v>0.53864813545079704</v>
      </c>
      <c r="AA97" s="21">
        <f>IxI!AB98</f>
        <v>0.58527224605202</v>
      </c>
      <c r="AB97" s="21">
        <f>IxI!AC98</f>
        <v>0.142592102311729</v>
      </c>
      <c r="AC97" s="21">
        <f>IxI!AD98</f>
        <v>4.9288248306245901</v>
      </c>
      <c r="AD97" s="21">
        <f>IxI!AE98</f>
        <v>8.1545003585375905E-3</v>
      </c>
      <c r="AE97" s="21">
        <f>IxI!AF98</f>
        <v>2.5878135572937701E-2</v>
      </c>
      <c r="AF97" s="21">
        <f>IxI!AG98</f>
        <v>0.14659173770954601</v>
      </c>
      <c r="AG97" s="21">
        <f>IxI!AH98</f>
        <v>0.10627739593385201</v>
      </c>
      <c r="AH97" s="21">
        <f>IxI!AI98</f>
        <v>1.0422313163407699</v>
      </c>
      <c r="AI97" s="21">
        <f>IxI!AJ98</f>
        <v>0.47868628285660703</v>
      </c>
      <c r="AJ97" s="21">
        <f>IxI!AK98</f>
        <v>0.13328159787774099</v>
      </c>
      <c r="AK97" s="21">
        <f>IxI!AL98</f>
        <v>0.211624185618104</v>
      </c>
      <c r="AL97" s="21">
        <f>IxI!AM98</f>
        <v>5.1590786822886703E-2</v>
      </c>
      <c r="AM97" s="21">
        <f>IxI!AN98</f>
        <v>2.2381613231066501E-2</v>
      </c>
      <c r="AN97" s="21">
        <f>IxI!AO98</f>
        <v>0.13310478639123499</v>
      </c>
      <c r="AO97" s="21">
        <f>IxI!AP98</f>
        <v>2.88185214344472</v>
      </c>
      <c r="AP97" s="21">
        <f>IxI!AQ98</f>
        <v>0.64534279492811597</v>
      </c>
      <c r="AQ97" s="21">
        <f>IxI!AR98</f>
        <v>2.2261144976748302</v>
      </c>
      <c r="AR97" s="21">
        <f>IxI!AS98</f>
        <v>9.8525998782996893E-2</v>
      </c>
      <c r="AS97" s="21">
        <f>IxI!AT98</f>
        <v>1.52135789387626</v>
      </c>
      <c r="AT97" s="21">
        <f>IxI!AU98</f>
        <v>0.259044739472367</v>
      </c>
      <c r="AU97" s="21">
        <f>IxI!AV98</f>
        <v>0.26866585247813202</v>
      </c>
      <c r="AV97" s="21">
        <f>IxI!AW98</f>
        <v>4.7192150250734297</v>
      </c>
      <c r="AW97" s="21">
        <f>IxI!AX98</f>
        <v>2.8428396363504</v>
      </c>
      <c r="AX97" s="21">
        <f>IxI!AY98</f>
        <v>0.18527291540580301</v>
      </c>
      <c r="AY97" s="21">
        <f>IxI!AZ98</f>
        <v>0.358093742252233</v>
      </c>
      <c r="AZ97" s="21">
        <f>IxI!BA98</f>
        <v>7.2755958071957298</v>
      </c>
      <c r="BA97" s="21">
        <f>IxI!BB98</f>
        <v>8.6081327415775902E-3</v>
      </c>
      <c r="BB97" s="21">
        <f>IxI!BC98</f>
        <v>14.184983116759</v>
      </c>
      <c r="BC97" s="21">
        <f>IxI!BD98</f>
        <v>7.7057900977770499</v>
      </c>
      <c r="BD97" s="21">
        <f>IxI!BE98</f>
        <v>11.2044443087459</v>
      </c>
      <c r="BE97" s="21">
        <f>IxI!BF98</f>
        <v>7.47069718661038</v>
      </c>
      <c r="BF97" s="21">
        <f>IxI!BG98</f>
        <v>24.7081742866261</v>
      </c>
      <c r="BG97" s="21">
        <f>IxI!BH98</f>
        <v>13.033163857458501</v>
      </c>
      <c r="BH97" s="21">
        <f>IxI!BI98</f>
        <v>1.12400424087414</v>
      </c>
      <c r="BI97" s="21">
        <f>IxI!BJ98</f>
        <v>8.7096125478386295</v>
      </c>
      <c r="BJ97" s="21">
        <f>IxI!BK98</f>
        <v>0.523691181779534</v>
      </c>
      <c r="BK97" s="21">
        <f>IxI!BL98</f>
        <v>1.78445331817805</v>
      </c>
      <c r="BL97" s="21">
        <f>IxI!BM98</f>
        <v>7.7722330267106603</v>
      </c>
      <c r="BM97" s="21">
        <f>IxI!BN98</f>
        <v>2.5368041536482999</v>
      </c>
      <c r="BN97" s="21">
        <f>IxI!BO98</f>
        <v>7.8406686777161498</v>
      </c>
      <c r="BO97" s="21">
        <f>IxI!BP98</f>
        <v>10.018468233247599</v>
      </c>
      <c r="BP97" s="21">
        <f>IxI!BQ98</f>
        <v>0.13811805727585699</v>
      </c>
      <c r="BQ97" s="21">
        <f>IxI!BR98</f>
        <v>3.0453270591425601</v>
      </c>
      <c r="BR97" s="21">
        <f>IxI!BS98</f>
        <v>1.9328261733868599</v>
      </c>
      <c r="BS97" s="21">
        <f>IxI!BT98</f>
        <v>5.4724381906431798</v>
      </c>
      <c r="BT97" s="21">
        <f>IxI!BU98</f>
        <v>23.814437692087999</v>
      </c>
      <c r="BU97" s="21">
        <f>IxI!BV98</f>
        <v>1.4590080687659099</v>
      </c>
      <c r="BV97" s="21">
        <f>IxI!BW98</f>
        <v>29.762525078876099</v>
      </c>
      <c r="BW97" s="21">
        <f>IxI!BX98</f>
        <v>24.490377930004001</v>
      </c>
      <c r="BX97" s="21">
        <f>IxI!BY98</f>
        <v>3.0914952938817399</v>
      </c>
      <c r="BY97" s="21">
        <f>IxI!BZ98</f>
        <v>6.5343499596993997</v>
      </c>
      <c r="BZ97" s="21">
        <f>IxI!CA98</f>
        <v>2.0791787854115301E-8</v>
      </c>
      <c r="CA97" s="21">
        <f>IxI!CB98</f>
        <v>1.2993070454214399</v>
      </c>
      <c r="CB97" s="21">
        <f>IxI!CC98</f>
        <v>3.8688018369683701</v>
      </c>
      <c r="CC97" s="21">
        <f>IxI!CD98</f>
        <v>1.04728830313604</v>
      </c>
      <c r="CD97" s="21">
        <f>IxI!CE98</f>
        <v>26.525008986612999</v>
      </c>
      <c r="CE97" s="21">
        <f>IxI!CF98</f>
        <v>35.5581053757954</v>
      </c>
      <c r="CF97" s="21">
        <f>IxI!CG98</f>
        <v>16.6741568242985</v>
      </c>
      <c r="CG97" s="21">
        <f>IxI!CH98</f>
        <v>0.114769741138897</v>
      </c>
      <c r="CH97" s="21">
        <f>IxI!CI98</f>
        <v>8.0410365895102096</v>
      </c>
      <c r="CI97" s="21">
        <f>IxI!CJ98</f>
        <v>0.31259344640317399</v>
      </c>
      <c r="CJ97" s="21">
        <f>IxI!CK98</f>
        <v>6.1668264308105298</v>
      </c>
      <c r="CK97" s="21">
        <f>IxI!CL98</f>
        <v>0</v>
      </c>
      <c r="CL97" s="21">
        <f>IxI!CM98</f>
        <v>5.9706579421967403</v>
      </c>
      <c r="CM97" s="21">
        <f>IxI!CN98</f>
        <v>0.36702974407816003</v>
      </c>
      <c r="CN97" s="21">
        <f>IxI!CO98</f>
        <v>0</v>
      </c>
      <c r="CO97" s="21">
        <f>IxI!CP98</f>
        <v>26.895621341537399</v>
      </c>
      <c r="CP97" s="21">
        <f>IxI!CQ98</f>
        <v>32.452251070832702</v>
      </c>
      <c r="CQ97" s="21">
        <f>IxI!CR98</f>
        <v>23.2796271173452</v>
      </c>
      <c r="CR97" s="21">
        <f>IxI!CS98</f>
        <v>0.74240583307004604</v>
      </c>
      <c r="CS97" s="21">
        <f>IxI!CT98</f>
        <v>4.3448069696553304</v>
      </c>
      <c r="CT97" s="21">
        <f>IxI!CU98</f>
        <v>0.72525521509763302</v>
      </c>
      <c r="CU97" s="21">
        <f>IxI!CV98</f>
        <v>3.4363837986617898</v>
      </c>
      <c r="CV97" s="21">
        <f>IxI!CW98</f>
        <v>2.1982142096122601</v>
      </c>
      <c r="CW97" s="21">
        <f>IxI!CX98</f>
        <v>3.92876603543891</v>
      </c>
      <c r="CX97" s="21">
        <f>IxI!CY98</f>
        <v>7.4810436679322496</v>
      </c>
      <c r="CY97" s="21">
        <f>IxI!CZ98</f>
        <v>2.4340882597254998</v>
      </c>
      <c r="CZ97" s="21">
        <f>IxI!DA98</f>
        <v>1.56722560728541</v>
      </c>
      <c r="DA97" s="21">
        <f>IxI!DB98</f>
        <v>3.94831768528831</v>
      </c>
      <c r="DB97" s="21">
        <f>IxI!DC98</f>
        <v>0</v>
      </c>
      <c r="DC97" s="21">
        <f>SUM(IxI!DE98:DF98)</f>
        <v>26.332071946027138</v>
      </c>
      <c r="DD97" s="21">
        <v>0</v>
      </c>
      <c r="DE97" s="21">
        <f>SUM(IxI!DH98:DI98)</f>
        <v>11.752306181033219</v>
      </c>
      <c r="DF97" s="21">
        <f>IxI!DK98</f>
        <v>30.5012580423499</v>
      </c>
      <c r="DG97" s="21">
        <f>SUM(IxI!DL98:DM98)</f>
        <v>1.1753440134121091</v>
      </c>
      <c r="DH97" s="21">
        <f>IxI!DG98</f>
        <v>0.14767263666307601</v>
      </c>
      <c r="DI97" s="21">
        <f>IxI!DO98</f>
        <v>546.43002253538305</v>
      </c>
      <c r="DJ97" s="21">
        <f>IxI!DP98</f>
        <v>159.81321243072901</v>
      </c>
      <c r="DK97" s="21">
        <v>0</v>
      </c>
      <c r="DL97" s="21">
        <v>0</v>
      </c>
      <c r="DM97" s="21">
        <v>0</v>
      </c>
      <c r="DN97" s="132">
        <f t="shared" si="2"/>
        <v>1259.4631809058037</v>
      </c>
      <c r="DO97" s="22"/>
      <c r="DP97" s="126"/>
      <c r="DQ97" s="409">
        <f>Data!R121</f>
        <v>22763.676087845517</v>
      </c>
      <c r="DR97" s="141">
        <f>Data!S121</f>
        <v>1.0208241059044885E-2</v>
      </c>
      <c r="DS97" s="21"/>
      <c r="DT97" s="136">
        <v>366.87699789999999</v>
      </c>
      <c r="DU97" s="141">
        <f t="shared" si="3"/>
        <v>9.5438148192252357E-3</v>
      </c>
      <c r="DV97" s="21"/>
    </row>
    <row r="98" spans="1:126">
      <c r="A98" s="24" t="str">
        <f>IxI!B99</f>
        <v>92</v>
      </c>
      <c r="B98" s="23" t="str">
        <f>IxI!C99</f>
        <v>Public administration &amp; defence</v>
      </c>
      <c r="C98" s="21">
        <f>IxI!D99</f>
        <v>4.9444833212296299E-2</v>
      </c>
      <c r="D98" s="21">
        <f>IxI!E99</f>
        <v>1.6915742026665299</v>
      </c>
      <c r="E98" s="21">
        <f>IxI!F99</f>
        <v>0.45083722622844902</v>
      </c>
      <c r="F98" s="21">
        <f>IxI!G99</f>
        <v>0</v>
      </c>
      <c r="G98" s="21">
        <f>IxI!H99</f>
        <v>0</v>
      </c>
      <c r="H98" s="21">
        <f>IxI!I99</f>
        <v>0.329119513958604</v>
      </c>
      <c r="I98" s="21">
        <f>IxI!J99</f>
        <v>0</v>
      </c>
      <c r="J98" s="21">
        <f>IxI!K99</f>
        <v>0.358015377684689</v>
      </c>
      <c r="K98" s="21">
        <f>IxI!L99</f>
        <v>10.222293180160399</v>
      </c>
      <c r="L98" s="21">
        <f>IxI!M99</f>
        <v>0.67693095801476899</v>
      </c>
      <c r="M98" s="21">
        <f>IxI!N99</f>
        <v>1.2788665265983501</v>
      </c>
      <c r="N98" s="21">
        <f>IxI!O99</f>
        <v>0.10336318991235301</v>
      </c>
      <c r="O98" s="21">
        <f>IxI!P99</f>
        <v>0.21197913811616501</v>
      </c>
      <c r="P98" s="21">
        <f>IxI!Q99</f>
        <v>1.75798628917968</v>
      </c>
      <c r="Q98" s="21">
        <f>IxI!R99</f>
        <v>0.81729886865284396</v>
      </c>
      <c r="R98" s="21">
        <f>IxI!S99</f>
        <v>0.404329418143833</v>
      </c>
      <c r="S98" s="21">
        <f>IxI!T99</f>
        <v>8.0577455541107295</v>
      </c>
      <c r="T98" s="21">
        <f>IxI!U99</f>
        <v>0.26330407860435601</v>
      </c>
      <c r="U98" s="21">
        <f>IxI!V99</f>
        <v>0.31952186423301299</v>
      </c>
      <c r="V98" s="21">
        <f>IxI!W99</f>
        <v>0</v>
      </c>
      <c r="W98" s="21">
        <f>IxI!X99</f>
        <v>0.96937574881503197</v>
      </c>
      <c r="X98" s="21">
        <f>IxI!Y99</f>
        <v>0.48943758961206402</v>
      </c>
      <c r="Y98" s="21">
        <f>IxI!Z99</f>
        <v>0.22323808956411001</v>
      </c>
      <c r="Z98" s="21">
        <f>IxI!AA99</f>
        <v>1.9285189011017101</v>
      </c>
      <c r="AA98" s="21">
        <f>IxI!AB99</f>
        <v>2.04200355687761</v>
      </c>
      <c r="AB98" s="21">
        <f>IxI!AC99</f>
        <v>0.321614842480762</v>
      </c>
      <c r="AC98" s="21">
        <f>IxI!AD99</f>
        <v>0.53934400793506199</v>
      </c>
      <c r="AD98" s="21">
        <f>IxI!AE99</f>
        <v>0.12964931999701099</v>
      </c>
      <c r="AE98" s="21">
        <f>IxI!AF99</f>
        <v>0.33714086347244498</v>
      </c>
      <c r="AF98" s="21">
        <f>IxI!AG99</f>
        <v>0.59081443530772904</v>
      </c>
      <c r="AG98" s="21">
        <f>IxI!AH99</f>
        <v>0.34812328417682598</v>
      </c>
      <c r="AH98" s="21">
        <f>IxI!AI99</f>
        <v>3.14364018340815</v>
      </c>
      <c r="AI98" s="21">
        <f>IxI!AJ99</f>
        <v>0.77440496183573804</v>
      </c>
      <c r="AJ98" s="21">
        <f>IxI!AK99</f>
        <v>6.8462137648217805E-2</v>
      </c>
      <c r="AK98" s="21">
        <f>IxI!AL99</f>
        <v>0.35752538560647901</v>
      </c>
      <c r="AL98" s="21">
        <f>IxI!AM99</f>
        <v>0.177346116059101</v>
      </c>
      <c r="AM98" s="21">
        <f>IxI!AN99</f>
        <v>5.8297065184713497E-2</v>
      </c>
      <c r="AN98" s="21">
        <f>IxI!AO99</f>
        <v>12.323125741961</v>
      </c>
      <c r="AO98" s="21">
        <f>IxI!AP99</f>
        <v>1.00007570371405</v>
      </c>
      <c r="AP98" s="21">
        <f>IxI!AQ99</f>
        <v>0.82251213223180497</v>
      </c>
      <c r="AQ98" s="21">
        <f>IxI!AR99</f>
        <v>6.9076626629919504</v>
      </c>
      <c r="AR98" s="21">
        <f>IxI!AS99</f>
        <v>0.28740744941658602</v>
      </c>
      <c r="AS98" s="21">
        <f>IxI!AT99</f>
        <v>2.7815311424349298</v>
      </c>
      <c r="AT98" s="21">
        <f>IxI!AU99</f>
        <v>0.91292111935133202</v>
      </c>
      <c r="AU98" s="21">
        <f>IxI!AV99</f>
        <v>1.33615898421075</v>
      </c>
      <c r="AV98" s="21">
        <f>IxI!AW99</f>
        <v>1.52295410267881</v>
      </c>
      <c r="AW98" s="21">
        <f>IxI!AX99</f>
        <v>4.5337594190727399</v>
      </c>
      <c r="AX98" s="21">
        <f>IxI!AY99</f>
        <v>0.215494868073796</v>
      </c>
      <c r="AY98" s="21">
        <f>IxI!AZ99</f>
        <v>2.89908224656577</v>
      </c>
      <c r="AZ98" s="21">
        <f>IxI!BA99</f>
        <v>1.7752232053213</v>
      </c>
      <c r="BA98" s="21">
        <f>IxI!BB99</f>
        <v>5.9320600967805801E-5</v>
      </c>
      <c r="BB98" s="21">
        <f>IxI!BC99</f>
        <v>74.978815639414805</v>
      </c>
      <c r="BC98" s="21">
        <f>IxI!BD99</f>
        <v>7.3248307442732203</v>
      </c>
      <c r="BD98" s="21">
        <f>IxI!BE99</f>
        <v>13.651336875758</v>
      </c>
      <c r="BE98" s="21">
        <f>IxI!BF99</f>
        <v>1.51042157875294</v>
      </c>
      <c r="BF98" s="21">
        <f>IxI!BG99</f>
        <v>8.1437770053450897</v>
      </c>
      <c r="BG98" s="21">
        <f>IxI!BH99</f>
        <v>21.4482302837521</v>
      </c>
      <c r="BH98" s="21">
        <f>IxI!BI99</f>
        <v>7.60697855545056</v>
      </c>
      <c r="BI98" s="21">
        <f>IxI!BJ99</f>
        <v>102.026507518488</v>
      </c>
      <c r="BJ98" s="21">
        <f>IxI!BK99</f>
        <v>1.0003486339041701</v>
      </c>
      <c r="BK98" s="21">
        <f>IxI!BL99</f>
        <v>6.2263646353516702</v>
      </c>
      <c r="BL98" s="21">
        <f>IxI!BM99</f>
        <v>1.0255417542808101</v>
      </c>
      <c r="BM98" s="21">
        <f>IxI!BN99</f>
        <v>6.8944068496258</v>
      </c>
      <c r="BN98" s="21">
        <f>IxI!BO99</f>
        <v>5.1190619793858296</v>
      </c>
      <c r="BO98" s="21">
        <f>IxI!BP99</f>
        <v>5.4030086965166202</v>
      </c>
      <c r="BP98" s="21">
        <f>IxI!BQ99</f>
        <v>0.14678047675283401</v>
      </c>
      <c r="BQ98" s="21">
        <f>IxI!BR99</f>
        <v>0.63457465516442702</v>
      </c>
      <c r="BR98" s="21">
        <f>IxI!BS99</f>
        <v>8.4017299360326703E-2</v>
      </c>
      <c r="BS98" s="21">
        <f>IxI!BT99</f>
        <v>2.14763652798506</v>
      </c>
      <c r="BT98" s="21">
        <f>IxI!BU99</f>
        <v>0.55599030201508504</v>
      </c>
      <c r="BU98" s="21">
        <f>IxI!BV99</f>
        <v>0.104294504418289</v>
      </c>
      <c r="BV98" s="21">
        <f>IxI!BW99</f>
        <v>9.2365337778837802</v>
      </c>
      <c r="BW98" s="21">
        <f>IxI!BX99</f>
        <v>4.4221227475695297</v>
      </c>
      <c r="BX98" s="21">
        <f>IxI!BY99</f>
        <v>0.65886379446866805</v>
      </c>
      <c r="BY98" s="21">
        <f>IxI!BZ99</f>
        <v>263.87134247523301</v>
      </c>
      <c r="BZ98" s="21">
        <f>IxI!CA99</f>
        <v>0</v>
      </c>
      <c r="CA98" s="21">
        <f>IxI!CB99</f>
        <v>0.449490709388433</v>
      </c>
      <c r="CB98" s="21">
        <f>IxI!CC99</f>
        <v>0.21295621065272499</v>
      </c>
      <c r="CC98" s="21">
        <f>IxI!CD99</f>
        <v>0.27456703780911701</v>
      </c>
      <c r="CD98" s="21">
        <f>IxI!CE99</f>
        <v>9.4508990336274401</v>
      </c>
      <c r="CE98" s="21">
        <f>IxI!CF99</f>
        <v>563.52267338843103</v>
      </c>
      <c r="CF98" s="21">
        <f>IxI!CG99</f>
        <v>4.2978190204463704</v>
      </c>
      <c r="CG98" s="21">
        <f>IxI!CH99</f>
        <v>4.1535490500441898E-2</v>
      </c>
      <c r="CH98" s="21">
        <f>IxI!CI99</f>
        <v>0.19177588442857299</v>
      </c>
      <c r="CI98" s="21">
        <f>IxI!CJ99</f>
        <v>0.35236091315753199</v>
      </c>
      <c r="CJ98" s="21">
        <f>IxI!CK99</f>
        <v>0.80084338216159001</v>
      </c>
      <c r="CK98" s="21">
        <f>IxI!CL99</f>
        <v>4.2228451329297902</v>
      </c>
      <c r="CL98" s="21">
        <f>IxI!CM99</f>
        <v>0.63724840004662997</v>
      </c>
      <c r="CM98" s="21">
        <f>IxI!CN99</f>
        <v>0.20576025270686901</v>
      </c>
      <c r="CN98" s="21">
        <f>IxI!CO99</f>
        <v>1.5871458629841599</v>
      </c>
      <c r="CO98" s="21">
        <f>IxI!CP99</f>
        <v>1.7719383760991001</v>
      </c>
      <c r="CP98" s="21">
        <f>IxI!CQ99</f>
        <v>35.782647093533399</v>
      </c>
      <c r="CQ98" s="21">
        <f>IxI!CR99</f>
        <v>0.30769251936292003</v>
      </c>
      <c r="CR98" s="21">
        <f>IxI!CS99</f>
        <v>4.8477036434664997</v>
      </c>
      <c r="CS98" s="21">
        <f>IxI!CT99</f>
        <v>3.4282595495510097E-2</v>
      </c>
      <c r="CT98" s="21">
        <f>IxI!CU99</f>
        <v>4.6860158251434301E-3</v>
      </c>
      <c r="CU98" s="21">
        <f>IxI!CV99</f>
        <v>0.78234319236695005</v>
      </c>
      <c r="CV98" s="21">
        <f>IxI!CW99</f>
        <v>0.18993659665555401</v>
      </c>
      <c r="CW98" s="21">
        <f>IxI!CX99</f>
        <v>0.68718702242818097</v>
      </c>
      <c r="CX98" s="21">
        <f>IxI!CY99</f>
        <v>1.1516012553733299</v>
      </c>
      <c r="CY98" s="21">
        <f>IxI!CZ99</f>
        <v>0.88237753303551003</v>
      </c>
      <c r="CZ98" s="21">
        <f>IxI!DA99</f>
        <v>0.16340061497974601</v>
      </c>
      <c r="DA98" s="21">
        <f>IxI!DB99</f>
        <v>1.51802609447628</v>
      </c>
      <c r="DB98" s="21">
        <f>IxI!DC99</f>
        <v>0</v>
      </c>
      <c r="DC98" s="21">
        <f>SUM(IxI!DE99:DF99)</f>
        <v>388.33667610788802</v>
      </c>
      <c r="DD98" s="21">
        <v>0</v>
      </c>
      <c r="DE98" s="21">
        <f>SUM(IxI!DH99:DI99)</f>
        <v>11050.385813445311</v>
      </c>
      <c r="DF98" s="21">
        <f>IxI!DK99</f>
        <v>173.80189879922099</v>
      </c>
      <c r="DG98" s="21">
        <f>SUM(IxI!DL99:DM99)</f>
        <v>-0.56469692371731905</v>
      </c>
      <c r="DH98" s="21">
        <f>IxI!DG99</f>
        <v>0.79180108782166903</v>
      </c>
      <c r="DI98" s="21">
        <f>IxI!DO99</f>
        <v>9.5431426698755306</v>
      </c>
      <c r="DJ98" s="21">
        <f>IxI!DP99</f>
        <v>2.5813987457705401</v>
      </c>
      <c r="DK98" s="21">
        <v>0</v>
      </c>
      <c r="DL98" s="21">
        <v>0</v>
      </c>
      <c r="DM98" s="21">
        <v>0</v>
      </c>
      <c r="DN98" s="132">
        <f t="shared" si="2"/>
        <v>12880.27907932288</v>
      </c>
      <c r="DO98" s="22"/>
      <c r="DP98" s="126"/>
      <c r="DQ98" s="409">
        <f>Data!R122</f>
        <v>142044.33053185005</v>
      </c>
      <c r="DR98" s="141">
        <f>Data!S122</f>
        <v>6.3698972061634759E-2</v>
      </c>
      <c r="DS98" s="21"/>
      <c r="DT98" s="136">
        <v>864.74842279999996</v>
      </c>
      <c r="DU98" s="141">
        <f t="shared" si="3"/>
        <v>2.2495274600643718E-2</v>
      </c>
      <c r="DV98" s="21"/>
    </row>
    <row r="99" spans="1:126">
      <c r="A99" s="30" t="str">
        <f>IxI!B100</f>
        <v>93</v>
      </c>
      <c r="B99" s="29" t="str">
        <f>IxI!C100</f>
        <v>Education</v>
      </c>
      <c r="C99" s="27">
        <f>IxI!D100</f>
        <v>1.18691722382037</v>
      </c>
      <c r="D99" s="27">
        <f>IxI!E100</f>
        <v>1.0801208659380499E-3</v>
      </c>
      <c r="E99" s="27">
        <f>IxI!F100</f>
        <v>6.6438561012903598E-3</v>
      </c>
      <c r="F99" s="27">
        <f>IxI!G100</f>
        <v>6.4449410611644098E-5</v>
      </c>
      <c r="G99" s="27">
        <f>IxI!H100</f>
        <v>0</v>
      </c>
      <c r="H99" s="27">
        <f>IxI!I100</f>
        <v>3.8689821707034402E-2</v>
      </c>
      <c r="I99" s="27">
        <f>IxI!J100</f>
        <v>0</v>
      </c>
      <c r="J99" s="27">
        <f>IxI!K100</f>
        <v>2.0297531679773301E-2</v>
      </c>
      <c r="K99" s="27">
        <f>IxI!L100</f>
        <v>6.1849577343823903</v>
      </c>
      <c r="L99" s="27">
        <f>IxI!M100</f>
        <v>2.72987675130224E-2</v>
      </c>
      <c r="M99" s="27">
        <f>IxI!N100</f>
        <v>2.8398572294830199E-2</v>
      </c>
      <c r="N99" s="27">
        <f>IxI!O100</f>
        <v>0.15764148079312701</v>
      </c>
      <c r="O99" s="27">
        <f>IxI!P100</f>
        <v>5.18841605499928E-2</v>
      </c>
      <c r="P99" s="27">
        <f>IxI!Q100</f>
        <v>1.4738856540157299</v>
      </c>
      <c r="Q99" s="27">
        <f>IxI!R100</f>
        <v>0.61861980013365803</v>
      </c>
      <c r="R99" s="27">
        <f>IxI!S100</f>
        <v>0.199199079529604</v>
      </c>
      <c r="S99" s="27">
        <f>IxI!T100</f>
        <v>3.95743779278994</v>
      </c>
      <c r="T99" s="27">
        <f>IxI!U100</f>
        <v>0.47204785348612599</v>
      </c>
      <c r="U99" s="27">
        <f>IxI!V100</f>
        <v>0.165431781545059</v>
      </c>
      <c r="V99" s="27">
        <f>IxI!W100</f>
        <v>0</v>
      </c>
      <c r="W99" s="27">
        <f>IxI!X100</f>
        <v>0.50314073756584599</v>
      </c>
      <c r="X99" s="27">
        <f>IxI!Y100</f>
        <v>0.70665523818240406</v>
      </c>
      <c r="Y99" s="27">
        <f>IxI!Z100</f>
        <v>0.108422920084949</v>
      </c>
      <c r="Z99" s="27">
        <f>IxI!AA100</f>
        <v>0.38135700584259202</v>
      </c>
      <c r="AA99" s="27">
        <f>IxI!AB100</f>
        <v>0.95472127488890601</v>
      </c>
      <c r="AB99" s="27">
        <f>IxI!AC100</f>
        <v>0.37874147241414402</v>
      </c>
      <c r="AC99" s="27">
        <f>IxI!AD100</f>
        <v>2.9964046820115802</v>
      </c>
      <c r="AD99" s="27">
        <f>IxI!AE100</f>
        <v>8.9211475657004893E-2</v>
      </c>
      <c r="AE99" s="27">
        <f>IxI!AF100</f>
        <v>9.7533763363712597E-2</v>
      </c>
      <c r="AF99" s="27">
        <f>IxI!AG100</f>
        <v>0.35406875185234099</v>
      </c>
      <c r="AG99" s="27">
        <f>IxI!AH100</f>
        <v>0.303279907661689</v>
      </c>
      <c r="AH99" s="27">
        <f>IxI!AI100</f>
        <v>2.4067703150303799</v>
      </c>
      <c r="AI99" s="27">
        <f>IxI!AJ100</f>
        <v>1.3649085896703499</v>
      </c>
      <c r="AJ99" s="27">
        <f>IxI!AK100</f>
        <v>0.549477222654282</v>
      </c>
      <c r="AK99" s="27">
        <f>IxI!AL100</f>
        <v>0.39530175994301198</v>
      </c>
      <c r="AL99" s="27">
        <f>IxI!AM100</f>
        <v>5.8013633844934499E-2</v>
      </c>
      <c r="AM99" s="27">
        <f>IxI!AN100</f>
        <v>2.2500017638345301E-2</v>
      </c>
      <c r="AN99" s="27">
        <f>IxI!AO100</f>
        <v>5.8114669331834996</v>
      </c>
      <c r="AO99" s="27">
        <f>IxI!AP100</f>
        <v>2.6857832785289899</v>
      </c>
      <c r="AP99" s="27">
        <f>IxI!AQ100</f>
        <v>0.68332089172071997</v>
      </c>
      <c r="AQ99" s="27">
        <f>IxI!AR100</f>
        <v>5.3446164434407297</v>
      </c>
      <c r="AR99" s="27">
        <f>IxI!AS100</f>
        <v>0.28948379175824601</v>
      </c>
      <c r="AS99" s="27">
        <f>IxI!AT100</f>
        <v>5.1475665258076004</v>
      </c>
      <c r="AT99" s="27">
        <f>IxI!AU100</f>
        <v>0.54740803467833998</v>
      </c>
      <c r="AU99" s="27">
        <f>IxI!AV100</f>
        <v>0.82748635355786404</v>
      </c>
      <c r="AV99" s="27">
        <f>IxI!AW100</f>
        <v>2.7942492564098198</v>
      </c>
      <c r="AW99" s="27">
        <f>IxI!AX100</f>
        <v>16.9669987108032</v>
      </c>
      <c r="AX99" s="27">
        <f>IxI!AY100</f>
        <v>0.53506698342926096</v>
      </c>
      <c r="AY99" s="27">
        <f>IxI!AZ100</f>
        <v>3.1811331415396298</v>
      </c>
      <c r="AZ99" s="27">
        <f>IxI!BA100</f>
        <v>1.94402728150964</v>
      </c>
      <c r="BA99" s="27">
        <f>IxI!BB100</f>
        <v>1.7830010555300099E-4</v>
      </c>
      <c r="BB99" s="27">
        <f>IxI!BC100</f>
        <v>11.5553100237611</v>
      </c>
      <c r="BC99" s="27">
        <f>IxI!BD100</f>
        <v>2.5888647677560201</v>
      </c>
      <c r="BD99" s="27">
        <f>IxI!BE100</f>
        <v>4.0033742815608804</v>
      </c>
      <c r="BE99" s="27">
        <f>IxI!BF100</f>
        <v>1.9348212989523901</v>
      </c>
      <c r="BF99" s="27">
        <f>IxI!BG100</f>
        <v>10.592455300889601</v>
      </c>
      <c r="BG99" s="27">
        <f>IxI!BH100</f>
        <v>16.315014535711601</v>
      </c>
      <c r="BH99" s="27">
        <f>IxI!BI100</f>
        <v>2.4992698900927</v>
      </c>
      <c r="BI99" s="27">
        <f>IxI!BJ100</f>
        <v>4.80573329721331</v>
      </c>
      <c r="BJ99" s="27">
        <f>IxI!BK100</f>
        <v>1.5218413136537801</v>
      </c>
      <c r="BK99" s="27">
        <f>IxI!BL100</f>
        <v>6.9933329158474802</v>
      </c>
      <c r="BL99" s="27">
        <f>IxI!BM100</f>
        <v>19.050700341637398</v>
      </c>
      <c r="BM99" s="27">
        <f>IxI!BN100</f>
        <v>7.17111247623472</v>
      </c>
      <c r="BN99" s="27">
        <f>IxI!BO100</f>
        <v>9.2127001724050892</v>
      </c>
      <c r="BO99" s="27">
        <f>IxI!BP100</f>
        <v>11.4694901878014</v>
      </c>
      <c r="BP99" s="27">
        <f>IxI!BQ100</f>
        <v>0.25017488914360198</v>
      </c>
      <c r="BQ99" s="27">
        <f>IxI!BR100</f>
        <v>2.62870136712873</v>
      </c>
      <c r="BR99" s="27">
        <f>IxI!BS100</f>
        <v>0.55816889798198499</v>
      </c>
      <c r="BS99" s="27">
        <f>IxI!BT100</f>
        <v>24.9074906834133</v>
      </c>
      <c r="BT99" s="27">
        <f>IxI!BU100</f>
        <v>13.3236809953166</v>
      </c>
      <c r="BU99" s="27">
        <f>IxI!BV100</f>
        <v>7.92892689775795E-2</v>
      </c>
      <c r="BV99" s="27">
        <f>IxI!BW100</f>
        <v>62.867603558608998</v>
      </c>
      <c r="BW99" s="27">
        <f>IxI!BX100</f>
        <v>45.590510379890603</v>
      </c>
      <c r="BX99" s="27">
        <f>IxI!BY100</f>
        <v>4.2487743182841902</v>
      </c>
      <c r="BY99" s="27">
        <f>IxI!BZ100</f>
        <v>10.5629055272084</v>
      </c>
      <c r="BZ99" s="27">
        <f>IxI!CA100</f>
        <v>0</v>
      </c>
      <c r="CA99" s="27">
        <f>IxI!CB100</f>
        <v>1.3281219427023601</v>
      </c>
      <c r="CB99" s="27">
        <f>IxI!CC100</f>
        <v>26.2198996704096</v>
      </c>
      <c r="CC99" s="27">
        <f>IxI!CD100</f>
        <v>14.4370369147069</v>
      </c>
      <c r="CD99" s="27">
        <f>IxI!CE100</f>
        <v>7.0679832022640996</v>
      </c>
      <c r="CE99" s="27">
        <f>IxI!CF100</f>
        <v>33.745148553264002</v>
      </c>
      <c r="CF99" s="27">
        <f>IxI!CG100</f>
        <v>22.519774986953301</v>
      </c>
      <c r="CG99" s="27">
        <f>IxI!CH100</f>
        <v>2.3767117837554101</v>
      </c>
      <c r="CH99" s="27">
        <f>IxI!CI100</f>
        <v>1.3618256542438101</v>
      </c>
      <c r="CI99" s="27">
        <f>IxI!CJ100</f>
        <v>1.5059485689826799</v>
      </c>
      <c r="CJ99" s="27">
        <f>IxI!CK100</f>
        <v>0.86991694352101501</v>
      </c>
      <c r="CK99" s="27">
        <f>IxI!CL100</f>
        <v>6.9079386139180796</v>
      </c>
      <c r="CL99" s="27">
        <f>IxI!CM100</f>
        <v>5.9137043484990697</v>
      </c>
      <c r="CM99" s="27">
        <f>IxI!CN100</f>
        <v>0.51972802392828898</v>
      </c>
      <c r="CN99" s="27">
        <f>IxI!CO100</f>
        <v>3.8898563789901099</v>
      </c>
      <c r="CO99" s="27">
        <f>IxI!CP100</f>
        <v>4.9793194342768103</v>
      </c>
      <c r="CP99" s="27">
        <f>IxI!CQ100</f>
        <v>301.06996178722198</v>
      </c>
      <c r="CQ99" s="27">
        <f>IxI!CR100</f>
        <v>557.20730768464796</v>
      </c>
      <c r="CR99" s="27">
        <f>IxI!CS100</f>
        <v>32.310817318789098</v>
      </c>
      <c r="CS99" s="27">
        <f>IxI!CT100</f>
        <v>3.9332379628342</v>
      </c>
      <c r="CT99" s="27">
        <f>IxI!CU100</f>
        <v>0.97595369973215496</v>
      </c>
      <c r="CU99" s="27">
        <f>IxI!CV100</f>
        <v>2.1278636810636602</v>
      </c>
      <c r="CV99" s="27">
        <f>IxI!CW100</f>
        <v>0.66446437353171905</v>
      </c>
      <c r="CW99" s="27">
        <f>IxI!CX100</f>
        <v>3.1541847384943802</v>
      </c>
      <c r="CX99" s="27">
        <f>IxI!CY100</f>
        <v>3.6223203738699099</v>
      </c>
      <c r="CY99" s="27">
        <f>IxI!CZ100</f>
        <v>5.0676416420270201</v>
      </c>
      <c r="CZ99" s="27">
        <f>IxI!DA100</f>
        <v>1.28673350908535</v>
      </c>
      <c r="DA99" s="27">
        <f>IxI!DB100</f>
        <v>10.316082378883801</v>
      </c>
      <c r="DB99" s="27">
        <f>IxI!DC100</f>
        <v>0</v>
      </c>
      <c r="DC99" s="27">
        <f>SUM(IxI!DE100:DF100)</f>
        <v>2441.880199899223</v>
      </c>
      <c r="DD99" s="27">
        <v>0</v>
      </c>
      <c r="DE99" s="27">
        <f>SUM(IxI!DH100:DI100)</f>
        <v>4273.6246486878254</v>
      </c>
      <c r="DF99" s="27">
        <f>IxI!DK100</f>
        <v>7.2240387809414797</v>
      </c>
      <c r="DG99" s="27">
        <f>SUM(IxI!DL100:DM100)</f>
        <v>-0.24891187858597799</v>
      </c>
      <c r="DH99" s="27">
        <f>IxI!DG100</f>
        <v>19.488570065451601</v>
      </c>
      <c r="DI99" s="27">
        <f>IxI!DO100</f>
        <v>434.06754336638397</v>
      </c>
      <c r="DJ99" s="27">
        <f>IxI!DP100</f>
        <v>221.566263693981</v>
      </c>
      <c r="DK99" s="27">
        <v>0</v>
      </c>
      <c r="DL99" s="27">
        <v>0</v>
      </c>
      <c r="DM99" s="27">
        <v>0</v>
      </c>
      <c r="DN99" s="133">
        <f t="shared" si="2"/>
        <v>8800.7329478506872</v>
      </c>
      <c r="DO99" s="22"/>
      <c r="DP99" s="126"/>
      <c r="DQ99" s="410">
        <f>Data!R123</f>
        <v>160578.0042077679</v>
      </c>
      <c r="DR99" s="142">
        <f>Data!S123</f>
        <v>7.2010292599817241E-2</v>
      </c>
      <c r="DS99" s="21"/>
      <c r="DT99" s="137">
        <v>462.74755722999998</v>
      </c>
      <c r="DU99" s="142">
        <f t="shared" si="3"/>
        <v>1.2037759302249108E-2</v>
      </c>
      <c r="DV99" s="21"/>
    </row>
    <row r="100" spans="1:126">
      <c r="A100" s="24" t="str">
        <f>IxI!B101</f>
        <v>94</v>
      </c>
      <c r="B100" s="23" t="str">
        <f>IxI!C101</f>
        <v>Health</v>
      </c>
      <c r="C100" s="21">
        <f>IxI!D101</f>
        <v>0.99795485336628698</v>
      </c>
      <c r="D100" s="21">
        <f>IxI!E101</f>
        <v>2.04989739423028E-6</v>
      </c>
      <c r="E100" s="21">
        <f>IxI!F101</f>
        <v>4.5167270644626398E-4</v>
      </c>
      <c r="F100" s="21">
        <f>IxI!G101</f>
        <v>0.97758557790237899</v>
      </c>
      <c r="G100" s="21">
        <f>IxI!H101</f>
        <v>0.98807282427987697</v>
      </c>
      <c r="H100" s="21">
        <f>IxI!I101</f>
        <v>3.1282437507326199E-3</v>
      </c>
      <c r="I100" s="21">
        <f>IxI!J101</f>
        <v>0</v>
      </c>
      <c r="J100" s="21">
        <f>IxI!K101</f>
        <v>1.65872798992879E-3</v>
      </c>
      <c r="K100" s="21">
        <f>IxI!L101</f>
        <v>10.074145102178599</v>
      </c>
      <c r="L100" s="21">
        <f>IxI!M101</f>
        <v>0.33630364922183897</v>
      </c>
      <c r="M100" s="21">
        <f>IxI!N101</f>
        <v>0.70619797745267299</v>
      </c>
      <c r="N100" s="21">
        <f>IxI!O101</f>
        <v>0.102433338864841</v>
      </c>
      <c r="O100" s="21">
        <f>IxI!P101</f>
        <v>5.2520152744882101E-2</v>
      </c>
      <c r="P100" s="21">
        <f>IxI!Q101</f>
        <v>0.69418527703607802</v>
      </c>
      <c r="Q100" s="21">
        <f>IxI!R101</f>
        <v>0.28898610487158799</v>
      </c>
      <c r="R100" s="21">
        <f>IxI!S101</f>
        <v>0.200196327251843</v>
      </c>
      <c r="S100" s="21">
        <f>IxI!T101</f>
        <v>3.6990957622026599</v>
      </c>
      <c r="T100" s="21">
        <f>IxI!U101</f>
        <v>5.6461342127601899E-2</v>
      </c>
      <c r="U100" s="21">
        <f>IxI!V101</f>
        <v>0.10551367212842599</v>
      </c>
      <c r="V100" s="21">
        <f>IxI!W101</f>
        <v>0</v>
      </c>
      <c r="W100" s="21">
        <f>IxI!X101</f>
        <v>0.33864878723960401</v>
      </c>
      <c r="X100" s="21">
        <f>IxI!Y101</f>
        <v>0.31988662577743898</v>
      </c>
      <c r="Y100" s="21">
        <f>IxI!Z101</f>
        <v>0.10967065844293</v>
      </c>
      <c r="Z100" s="21">
        <f>IxI!AA101</f>
        <v>0.35731190809538999</v>
      </c>
      <c r="AA100" s="21">
        <f>IxI!AB101</f>
        <v>0.78804188786654195</v>
      </c>
      <c r="AB100" s="21">
        <f>IxI!AC101</f>
        <v>0.16750349369765</v>
      </c>
      <c r="AC100" s="21">
        <f>IxI!AD101</f>
        <v>0.65781774582352004</v>
      </c>
      <c r="AD100" s="21">
        <f>IxI!AE101</f>
        <v>5.1418073277076898E-2</v>
      </c>
      <c r="AE100" s="21">
        <f>IxI!AF101</f>
        <v>0.18094236992680601</v>
      </c>
      <c r="AF100" s="21">
        <f>IxI!AG101</f>
        <v>0.19504561829754199</v>
      </c>
      <c r="AG100" s="21">
        <f>IxI!AH101</f>
        <v>0.29044152384155297</v>
      </c>
      <c r="AH100" s="21">
        <f>IxI!AI101</f>
        <v>4.8534938313670803</v>
      </c>
      <c r="AI100" s="21">
        <f>IxI!AJ101</f>
        <v>0.68525635843132604</v>
      </c>
      <c r="AJ100" s="21">
        <f>IxI!AK101</f>
        <v>0.358867686651897</v>
      </c>
      <c r="AK100" s="21">
        <f>IxI!AL101</f>
        <v>0.220547889912069</v>
      </c>
      <c r="AL100" s="21">
        <f>IxI!AM101</f>
        <v>3.7181275528371603E-2</v>
      </c>
      <c r="AM100" s="21">
        <f>IxI!AN101</f>
        <v>1.3318325779118E-2</v>
      </c>
      <c r="AN100" s="21">
        <f>IxI!AO101</f>
        <v>3.7954922728166598</v>
      </c>
      <c r="AO100" s="21">
        <f>IxI!AP101</f>
        <v>1.7831557495902399</v>
      </c>
      <c r="AP100" s="21">
        <f>IxI!AQ101</f>
        <v>0.451707478604223</v>
      </c>
      <c r="AQ100" s="21">
        <f>IxI!AR101</f>
        <v>4.3533584567943802</v>
      </c>
      <c r="AR100" s="21">
        <f>IxI!AS101</f>
        <v>0.177672237374048</v>
      </c>
      <c r="AS100" s="21">
        <f>IxI!AT101</f>
        <v>2.9026349767225899</v>
      </c>
      <c r="AT100" s="21">
        <f>IxI!AU101</f>
        <v>0.39735621608532501</v>
      </c>
      <c r="AU100" s="21">
        <f>IxI!AV101</f>
        <v>0.89574654753522198</v>
      </c>
      <c r="AV100" s="21">
        <f>IxI!AW101</f>
        <v>2.0933813953419702</v>
      </c>
      <c r="AW100" s="21">
        <f>IxI!AX101</f>
        <v>14.969640635672</v>
      </c>
      <c r="AX100" s="21">
        <f>IxI!AY101</f>
        <v>0.67969679011107997</v>
      </c>
      <c r="AY100" s="21">
        <f>IxI!AZ101</f>
        <v>1.8979669765282701</v>
      </c>
      <c r="AZ100" s="21">
        <f>IxI!BA101</f>
        <v>1.9025663086315601</v>
      </c>
      <c r="BA100" s="21">
        <f>IxI!BB101</f>
        <v>1.04025555818255E-2</v>
      </c>
      <c r="BB100" s="21">
        <f>IxI!BC101</f>
        <v>2.7461308675680298</v>
      </c>
      <c r="BC100" s="21">
        <f>IxI!BD101</f>
        <v>0.778658155602032</v>
      </c>
      <c r="BD100" s="21">
        <f>IxI!BE101</f>
        <v>1.44162489586557</v>
      </c>
      <c r="BE100" s="21">
        <f>IxI!BF101</f>
        <v>1.2920204823532999</v>
      </c>
      <c r="BF100" s="21">
        <f>IxI!BG101</f>
        <v>7.9665555794706</v>
      </c>
      <c r="BG100" s="21">
        <f>IxI!BH101</f>
        <v>5.1548937292899204</v>
      </c>
      <c r="BH100" s="21">
        <f>IxI!BI101</f>
        <v>0.43250451833193199</v>
      </c>
      <c r="BI100" s="21">
        <f>IxI!BJ101</f>
        <v>1.33508328979837</v>
      </c>
      <c r="BJ100" s="21">
        <f>IxI!BK101</f>
        <v>0.70215740086082101</v>
      </c>
      <c r="BK100" s="21">
        <f>IxI!BL101</f>
        <v>1.3103850715894301</v>
      </c>
      <c r="BL100" s="21">
        <f>IxI!BM101</f>
        <v>3.48592035518192</v>
      </c>
      <c r="BM100" s="21">
        <f>IxI!BN101</f>
        <v>0.89879889437043203</v>
      </c>
      <c r="BN100" s="21">
        <f>IxI!BO101</f>
        <v>3.52543558773205</v>
      </c>
      <c r="BO100" s="21">
        <f>IxI!BP101</f>
        <v>6.3998783527374599</v>
      </c>
      <c r="BP100" s="21">
        <f>IxI!BQ101</f>
        <v>0.16423858408810199</v>
      </c>
      <c r="BQ100" s="21">
        <f>IxI!BR101</f>
        <v>0.40115771362903901</v>
      </c>
      <c r="BR100" s="21">
        <f>IxI!BS101</f>
        <v>0.13531237726902501</v>
      </c>
      <c r="BS100" s="21">
        <f>IxI!BT101</f>
        <v>4.3634179094307202</v>
      </c>
      <c r="BT100" s="21">
        <f>IxI!BU101</f>
        <v>0.39925023634740803</v>
      </c>
      <c r="BU100" s="21">
        <f>IxI!BV101</f>
        <v>2.77230391112296E-2</v>
      </c>
      <c r="BV100" s="21">
        <f>IxI!BW101</f>
        <v>10.3559401835002</v>
      </c>
      <c r="BW100" s="21">
        <f>IxI!BX101</f>
        <v>47.274356613254099</v>
      </c>
      <c r="BX100" s="21">
        <f>IxI!BY101</f>
        <v>0.92285839801592695</v>
      </c>
      <c r="BY100" s="21">
        <f>IxI!BZ101</f>
        <v>7.2672653079701001E-3</v>
      </c>
      <c r="BZ100" s="21">
        <f>IxI!CA101</f>
        <v>0</v>
      </c>
      <c r="CA100" s="21">
        <f>IxI!CB101</f>
        <v>0.27619744488754</v>
      </c>
      <c r="CB100" s="21">
        <f>IxI!CC101</f>
        <v>0.92967202307562002</v>
      </c>
      <c r="CC100" s="21">
        <f>IxI!CD101</f>
        <v>0.66301520401636904</v>
      </c>
      <c r="CD100" s="21">
        <f>IxI!CE101</f>
        <v>0.48805330105139499</v>
      </c>
      <c r="CE100" s="21">
        <f>IxI!CF101</f>
        <v>3.4913842938287298</v>
      </c>
      <c r="CF100" s="21">
        <f>IxI!CG101</f>
        <v>4.1691427399249603</v>
      </c>
      <c r="CG100" s="21">
        <f>IxI!CH101</f>
        <v>0.13615213093988501</v>
      </c>
      <c r="CH100" s="21">
        <f>IxI!CI101</f>
        <v>0.14072969359406201</v>
      </c>
      <c r="CI100" s="21">
        <f>IxI!CJ101</f>
        <v>13.952972844896101</v>
      </c>
      <c r="CJ100" s="21">
        <f>IxI!CK101</f>
        <v>0.374036801175125</v>
      </c>
      <c r="CK100" s="21">
        <f>IxI!CL101</f>
        <v>0.50788727382793297</v>
      </c>
      <c r="CL100" s="21">
        <f>IxI!CM101</f>
        <v>0.62174032221338504</v>
      </c>
      <c r="CM100" s="21">
        <f>IxI!CN101</f>
        <v>5.7766276479829799E-2</v>
      </c>
      <c r="CN100" s="21">
        <f>IxI!CO101</f>
        <v>3.9013614427516798</v>
      </c>
      <c r="CO100" s="21">
        <f>IxI!CP101</f>
        <v>0.29905262856308301</v>
      </c>
      <c r="CP100" s="21">
        <f>IxI!CQ101</f>
        <v>23.390910139143202</v>
      </c>
      <c r="CQ100" s="21">
        <f>IxI!CR101</f>
        <v>4.5556897259327398</v>
      </c>
      <c r="CR100" s="21">
        <f>IxI!CS101</f>
        <v>1053.70655857108</v>
      </c>
      <c r="CS100" s="21">
        <f>IxI!CT101</f>
        <v>5.8892316093431303</v>
      </c>
      <c r="CT100" s="21">
        <f>IxI!CU101</f>
        <v>0.83863976736103996</v>
      </c>
      <c r="CU100" s="21">
        <f>IxI!CV101</f>
        <v>0.36049707140373399</v>
      </c>
      <c r="CV100" s="21">
        <f>IxI!CW101</f>
        <v>0.167291999670272</v>
      </c>
      <c r="CW100" s="21">
        <f>IxI!CX101</f>
        <v>2.1433377571875099</v>
      </c>
      <c r="CX100" s="21">
        <f>IxI!CY101</f>
        <v>0.62272803948316702</v>
      </c>
      <c r="CY100" s="21">
        <f>IxI!CZ101</f>
        <v>2.93759293260341</v>
      </c>
      <c r="CZ100" s="21">
        <f>IxI!DA101</f>
        <v>0.15139045348917801</v>
      </c>
      <c r="DA100" s="21">
        <f>IxI!DB101</f>
        <v>12.91203285255</v>
      </c>
      <c r="DB100" s="21">
        <f>IxI!DC101</f>
        <v>0</v>
      </c>
      <c r="DC100" s="21">
        <f>SUM(IxI!DE101:DF101)</f>
        <v>1196.4282219887041</v>
      </c>
      <c r="DD100" s="21">
        <v>0</v>
      </c>
      <c r="DE100" s="21">
        <f>SUM(IxI!DH101:DI101)</f>
        <v>10031.425233726701</v>
      </c>
      <c r="DF100" s="21">
        <f>IxI!DK101</f>
        <v>0.22216957527172199</v>
      </c>
      <c r="DG100" s="21">
        <f>SUM(IxI!DL101:DM101)</f>
        <v>-8.3494369121483102E-4</v>
      </c>
      <c r="DH100" s="21">
        <f>IxI!DG101</f>
        <v>7.82261503373417</v>
      </c>
      <c r="DI100" s="21">
        <f>IxI!DO101</f>
        <v>0.87541610594454</v>
      </c>
      <c r="DJ100" s="21">
        <f>IxI!DP101</f>
        <v>0.49670382971897697</v>
      </c>
      <c r="DK100" s="21">
        <v>0</v>
      </c>
      <c r="DL100" s="21">
        <v>0</v>
      </c>
      <c r="DM100" s="21">
        <v>0</v>
      </c>
      <c r="DN100" s="132">
        <f t="shared" si="2"/>
        <v>12541.69722547088</v>
      </c>
      <c r="DO100" s="22"/>
      <c r="DP100" s="126"/>
      <c r="DQ100" s="409">
        <f>Data!R124</f>
        <v>179647.42883477974</v>
      </c>
      <c r="DR100" s="141">
        <f>Data!S124</f>
        <v>8.0561867604601461E-2</v>
      </c>
      <c r="DS100" s="21"/>
      <c r="DT100" s="136">
        <v>816.91951270000004</v>
      </c>
      <c r="DU100" s="141">
        <f t="shared" si="3"/>
        <v>2.1251069421216823E-2</v>
      </c>
      <c r="DV100" s="21"/>
    </row>
    <row r="101" spans="1:126">
      <c r="A101" s="24" t="str">
        <f>IxI!B102</f>
        <v>95</v>
      </c>
      <c r="B101" s="23" t="str">
        <f>IxI!C102</f>
        <v>Residential care</v>
      </c>
      <c r="C101" s="21">
        <f>IxI!D102</f>
        <v>4.43197710833908E-3</v>
      </c>
      <c r="D101" s="21">
        <f>IxI!E102</f>
        <v>2.7737435382401901E-6</v>
      </c>
      <c r="E101" s="21">
        <f>IxI!F102</f>
        <v>6.1728777292070097E-4</v>
      </c>
      <c r="F101" s="21">
        <f>IxI!G102</f>
        <v>0</v>
      </c>
      <c r="G101" s="21">
        <f>IxI!H102</f>
        <v>0</v>
      </c>
      <c r="H101" s="21">
        <f>IxI!I102</f>
        <v>4.1801274435943796E-3</v>
      </c>
      <c r="I101" s="21">
        <f>IxI!J102</f>
        <v>0</v>
      </c>
      <c r="J101" s="21">
        <f>IxI!K102</f>
        <v>2.2331538816132701E-3</v>
      </c>
      <c r="K101" s="21">
        <f>IxI!L102</f>
        <v>0.166285182945276</v>
      </c>
      <c r="L101" s="21">
        <f>IxI!M102</f>
        <v>2.6040016456348098E-3</v>
      </c>
      <c r="M101" s="21">
        <f>IxI!N102</f>
        <v>2.51613624989758E-3</v>
      </c>
      <c r="N101" s="21">
        <f>IxI!O102</f>
        <v>1.10812137962773E-3</v>
      </c>
      <c r="O101" s="21">
        <f>IxI!P102</f>
        <v>9.8045961200489198E-5</v>
      </c>
      <c r="P101" s="21">
        <f>IxI!Q102</f>
        <v>2.8543617313068199E-3</v>
      </c>
      <c r="Q101" s="21">
        <f>IxI!R102</f>
        <v>2.1897924624434901E-3</v>
      </c>
      <c r="R101" s="21">
        <f>IxI!S102</f>
        <v>5.2149307027232695E-4</v>
      </c>
      <c r="S101" s="21">
        <f>IxI!T102</f>
        <v>0.227789060668178</v>
      </c>
      <c r="T101" s="21">
        <f>IxI!U102</f>
        <v>7.4434945306834097E-3</v>
      </c>
      <c r="U101" s="21">
        <f>IxI!V102</f>
        <v>1.2799705842139299E-3</v>
      </c>
      <c r="V101" s="21">
        <f>IxI!W102</f>
        <v>0</v>
      </c>
      <c r="W101" s="21">
        <f>IxI!X102</f>
        <v>1.35641626721285E-3</v>
      </c>
      <c r="X101" s="21">
        <f>IxI!Y102</f>
        <v>1.09253122724929E-3</v>
      </c>
      <c r="Y101" s="21">
        <f>IxI!Z102</f>
        <v>1.56390633144855E-4</v>
      </c>
      <c r="Z101" s="21">
        <f>IxI!AA102</f>
        <v>3.7620600549998599E-3</v>
      </c>
      <c r="AA101" s="21">
        <f>IxI!AB102</f>
        <v>2.2962369225810499E-3</v>
      </c>
      <c r="AB101" s="21">
        <f>IxI!AC102</f>
        <v>2.1819822467800398E-3</v>
      </c>
      <c r="AC101" s="21">
        <f>IxI!AD102</f>
        <v>2.6508238318045199E-3</v>
      </c>
      <c r="AD101" s="21">
        <f>IxI!AE102</f>
        <v>2.5367496459486097E-4</v>
      </c>
      <c r="AE101" s="21">
        <f>IxI!AF102</f>
        <v>2.72059207590877E-4</v>
      </c>
      <c r="AF101" s="21">
        <f>IxI!AG102</f>
        <v>4.3870939380951101E-4</v>
      </c>
      <c r="AG101" s="21">
        <f>IxI!AH102</f>
        <v>4.8489492611029998E-4</v>
      </c>
      <c r="AH101" s="21">
        <f>IxI!AI102</f>
        <v>2.0969165338436901E-3</v>
      </c>
      <c r="AI101" s="21">
        <f>IxI!AJ102</f>
        <v>1.9837431429557402E-3</v>
      </c>
      <c r="AJ101" s="21">
        <f>IxI!AK102</f>
        <v>3.6617395729681801E-3</v>
      </c>
      <c r="AK101" s="21">
        <f>IxI!AL102</f>
        <v>1.32171678302305E-3</v>
      </c>
      <c r="AL101" s="21">
        <f>IxI!AM102</f>
        <v>4.42523734622974E-4</v>
      </c>
      <c r="AM101" s="21">
        <f>IxI!AN102</f>
        <v>9.5575107918709294E-5</v>
      </c>
      <c r="AN101" s="21">
        <f>IxI!AO102</f>
        <v>1.9073369000625E-2</v>
      </c>
      <c r="AO101" s="21">
        <f>IxI!AP102</f>
        <v>0.156020237241703</v>
      </c>
      <c r="AP101" s="21">
        <f>IxI!AQ102</f>
        <v>2.9177982469221599E-3</v>
      </c>
      <c r="AQ101" s="21">
        <f>IxI!AR102</f>
        <v>7.0457080238919998E-3</v>
      </c>
      <c r="AR101" s="21">
        <f>IxI!AS102</f>
        <v>6.0003016970818E-4</v>
      </c>
      <c r="AS101" s="21">
        <f>IxI!AT102</f>
        <v>1.71325511937357E-2</v>
      </c>
      <c r="AT101" s="21">
        <f>IxI!AU102</f>
        <v>2.1913430431327002E-3</v>
      </c>
      <c r="AU101" s="21">
        <f>IxI!AV102</f>
        <v>2.3184228817865202E-3</v>
      </c>
      <c r="AV101" s="21">
        <f>IxI!AW102</f>
        <v>1.21986509358819E-2</v>
      </c>
      <c r="AW101" s="21">
        <f>IxI!AX102</f>
        <v>1.04324318250311E-2</v>
      </c>
      <c r="AX101" s="21">
        <f>IxI!AY102</f>
        <v>2.0927268459567101E-3</v>
      </c>
      <c r="AY101" s="21">
        <f>IxI!AZ102</f>
        <v>2.4232920974764302E-3</v>
      </c>
      <c r="AZ101" s="21">
        <f>IxI!BA102</f>
        <v>2.1169730987907E-2</v>
      </c>
      <c r="BA101" s="21">
        <f>IxI!BB102</f>
        <v>1.40766055939289E-5</v>
      </c>
      <c r="BB101" s="21">
        <f>IxI!BC102</f>
        <v>2.3893862850162599</v>
      </c>
      <c r="BC101" s="21">
        <f>IxI!BD102</f>
        <v>6.0902588992330198E-2</v>
      </c>
      <c r="BD101" s="21">
        <f>IxI!BE102</f>
        <v>0.11005257148606799</v>
      </c>
      <c r="BE101" s="21">
        <f>IxI!BF102</f>
        <v>1.19528079613085</v>
      </c>
      <c r="BF101" s="21">
        <f>IxI!BG102</f>
        <v>2.7930869340518302E-2</v>
      </c>
      <c r="BG101" s="21">
        <f>IxI!BH102</f>
        <v>1.3284149821721101</v>
      </c>
      <c r="BH101" s="21">
        <f>IxI!BI102</f>
        <v>4.93196475389985E-2</v>
      </c>
      <c r="BI101" s="21">
        <f>IxI!BJ102</f>
        <v>0.988479546813539</v>
      </c>
      <c r="BJ101" s="21">
        <f>IxI!BK102</f>
        <v>3.7152191620124699E-3</v>
      </c>
      <c r="BK101" s="21">
        <f>IxI!BL102</f>
        <v>1.7618829721575299E-2</v>
      </c>
      <c r="BL101" s="21">
        <f>IxI!BM102</f>
        <v>1.0118400080638901</v>
      </c>
      <c r="BM101" s="21">
        <f>IxI!BN102</f>
        <v>1.1142076350174401E-2</v>
      </c>
      <c r="BN101" s="21">
        <f>IxI!BO102</f>
        <v>1.9443382397287201</v>
      </c>
      <c r="BO101" s="21">
        <f>IxI!BP102</f>
        <v>1.8025965594653499</v>
      </c>
      <c r="BP101" s="21">
        <f>IxI!BQ102</f>
        <v>1.40111799908277E-2</v>
      </c>
      <c r="BQ101" s="21">
        <f>IxI!BR102</f>
        <v>1.4119451342302499E-3</v>
      </c>
      <c r="BR101" s="21">
        <f>IxI!BS102</f>
        <v>6.4615309829748398E-4</v>
      </c>
      <c r="BS101" s="21">
        <f>IxI!BT102</f>
        <v>2.0857993527150901E-2</v>
      </c>
      <c r="BT101" s="21">
        <f>IxI!BU102</f>
        <v>2.3596671938287499E-2</v>
      </c>
      <c r="BU101" s="21">
        <f>IxI!BV102</f>
        <v>1.3378313399515099E-3</v>
      </c>
      <c r="BV101" s="21">
        <f>IxI!BW102</f>
        <v>5.0887695004732503E-2</v>
      </c>
      <c r="BW101" s="21">
        <f>IxI!BX102</f>
        <v>5.0175323934107598E-2</v>
      </c>
      <c r="BX101" s="21">
        <f>IxI!BY102</f>
        <v>1.1624644711093301E-2</v>
      </c>
      <c r="BY101" s="21">
        <f>IxI!BZ102</f>
        <v>1.0033463850076099E-2</v>
      </c>
      <c r="BZ101" s="21">
        <f>IxI!CA102</f>
        <v>0</v>
      </c>
      <c r="CA101" s="21">
        <f>IxI!CB102</f>
        <v>3.8865699792071402E-3</v>
      </c>
      <c r="CB101" s="21">
        <f>IxI!CC102</f>
        <v>4.9644365173281899E-3</v>
      </c>
      <c r="CC101" s="21">
        <f>IxI!CD102</f>
        <v>3.2012506670016398E-3</v>
      </c>
      <c r="CD101" s="21">
        <f>IxI!CE102</f>
        <v>7.15945964670185E-3</v>
      </c>
      <c r="CE101" s="21">
        <f>IxI!CF102</f>
        <v>2.189863363277E-2</v>
      </c>
      <c r="CF101" s="21">
        <f>IxI!CG102</f>
        <v>2.51213892797071E-3</v>
      </c>
      <c r="CG101" s="21">
        <f>IxI!CH102</f>
        <v>8.2934301100268495E-4</v>
      </c>
      <c r="CH101" s="21">
        <f>IxI!CI102</f>
        <v>1.39086694536115E-3</v>
      </c>
      <c r="CI101" s="21">
        <f>IxI!CJ102</f>
        <v>7.8942738175557601</v>
      </c>
      <c r="CJ101" s="21">
        <f>IxI!CK102</f>
        <v>3.2421992683031503E-2</v>
      </c>
      <c r="CK101" s="21">
        <f>IxI!CL102</f>
        <v>7.1477656290810498E-3</v>
      </c>
      <c r="CL101" s="21">
        <f>IxI!CM102</f>
        <v>1.7520975918268601E-2</v>
      </c>
      <c r="CM101" s="21">
        <f>IxI!CN102</f>
        <v>4.0088349407389599E-4</v>
      </c>
      <c r="CN101" s="21">
        <f>IxI!CO102</f>
        <v>3.9784982763161397E-3</v>
      </c>
      <c r="CO101" s="21">
        <f>IxI!CP102</f>
        <v>5.8489713962095499E-2</v>
      </c>
      <c r="CP101" s="21">
        <f>IxI!CQ102</f>
        <v>2.7297973197148999</v>
      </c>
      <c r="CQ101" s="21">
        <f>IxI!CR102</f>
        <v>2.4578238135326802</v>
      </c>
      <c r="CR101" s="21">
        <f>IxI!CS102</f>
        <v>106.237955302183</v>
      </c>
      <c r="CS101" s="21">
        <f>IxI!CT102</f>
        <v>216.90538195600101</v>
      </c>
      <c r="CT101" s="21">
        <f>IxI!CU102</f>
        <v>156.94338141470001</v>
      </c>
      <c r="CU101" s="21">
        <f>IxI!CV102</f>
        <v>4.09695361824889E-2</v>
      </c>
      <c r="CV101" s="21">
        <f>IxI!CW102</f>
        <v>1.85712679687183E-3</v>
      </c>
      <c r="CW101" s="21">
        <f>IxI!CX102</f>
        <v>1.1642410124954701</v>
      </c>
      <c r="CX101" s="21">
        <f>IxI!CY102</f>
        <v>1.0931110297607101</v>
      </c>
      <c r="CY101" s="21">
        <f>IxI!CZ102</f>
        <v>1.08566696222433</v>
      </c>
      <c r="CZ101" s="21">
        <f>IxI!DA102</f>
        <v>1.65631180587951E-3</v>
      </c>
      <c r="DA101" s="21">
        <f>IxI!DB102</f>
        <v>1.31392696311188</v>
      </c>
      <c r="DB101" s="21">
        <f>IxI!DC102</f>
        <v>0</v>
      </c>
      <c r="DC101" s="21">
        <f>SUM(IxI!DE102:DF102)</f>
        <v>762.50754927330604</v>
      </c>
      <c r="DD101" s="21">
        <v>0</v>
      </c>
      <c r="DE101" s="21">
        <f>SUM(IxI!DH102:DI102)</f>
        <v>1444.19674679383</v>
      </c>
      <c r="DF101" s="21">
        <f>IxI!DK102</f>
        <v>0.32774428401232802</v>
      </c>
      <c r="DG101" s="21">
        <f>SUM(IxI!DL102:DM102)</f>
        <v>3.81969056826E-5</v>
      </c>
      <c r="DH101" s="21">
        <f>IxI!DG102</f>
        <v>1.9955380998469399E-2</v>
      </c>
      <c r="DI101" s="21">
        <f>IxI!DO102</f>
        <v>0.76338834171724901</v>
      </c>
      <c r="DJ101" s="21">
        <f>IxI!DP102</f>
        <v>0.52391430283284701</v>
      </c>
      <c r="DK101" s="21">
        <v>0</v>
      </c>
      <c r="DL101" s="21">
        <v>0</v>
      </c>
      <c r="DM101" s="21">
        <v>0</v>
      </c>
      <c r="DN101" s="132">
        <f t="shared" si="2"/>
        <v>2718.2071161362983</v>
      </c>
      <c r="DO101" s="22"/>
      <c r="DP101" s="126"/>
      <c r="DQ101" s="409">
        <f>Data!R125</f>
        <v>54816.673443173087</v>
      </c>
      <c r="DR101" s="141">
        <f>Data!S125</f>
        <v>2.4582225401706497E-2</v>
      </c>
      <c r="DS101" s="21"/>
      <c r="DT101" s="136">
        <v>589.78397342999995</v>
      </c>
      <c r="DU101" s="141">
        <f t="shared" si="3"/>
        <v>1.5342441902822754E-2</v>
      </c>
      <c r="DV101" s="21"/>
    </row>
    <row r="102" spans="1:126">
      <c r="A102" s="24" t="str">
        <f>IxI!B103</f>
        <v>96</v>
      </c>
      <c r="B102" s="23" t="str">
        <f>IxI!C103</f>
        <v>Social work</v>
      </c>
      <c r="C102" s="21">
        <f>IxI!D103</f>
        <v>5.9471114657603102E-3</v>
      </c>
      <c r="D102" s="21">
        <f>IxI!E103</f>
        <v>3.72198718452512E-6</v>
      </c>
      <c r="E102" s="21">
        <f>IxI!F103</f>
        <v>8.1073122838426503E-4</v>
      </c>
      <c r="F102" s="21">
        <f>IxI!G103</f>
        <v>0</v>
      </c>
      <c r="G102" s="21">
        <f>IxI!H103</f>
        <v>0</v>
      </c>
      <c r="H102" s="21">
        <f>IxI!I103</f>
        <v>5.5367732234349997E-3</v>
      </c>
      <c r="I102" s="21">
        <f>IxI!J103</f>
        <v>0</v>
      </c>
      <c r="J102" s="21">
        <f>IxI!K103</f>
        <v>2.9652634952125299E-3</v>
      </c>
      <c r="K102" s="21">
        <f>IxI!L103</f>
        <v>0.22272089509107601</v>
      </c>
      <c r="L102" s="21">
        <f>IxI!M103</f>
        <v>3.4010859425599501E-3</v>
      </c>
      <c r="M102" s="21">
        <f>IxI!N103</f>
        <v>3.2697592691667801E-3</v>
      </c>
      <c r="N102" s="21">
        <f>IxI!O103</f>
        <v>1.4620439885738299E-3</v>
      </c>
      <c r="O102" s="21">
        <f>IxI!P103</f>
        <v>1.24552337500441E-4</v>
      </c>
      <c r="P102" s="21">
        <f>IxI!Q103</f>
        <v>3.7427963750106099E-3</v>
      </c>
      <c r="Q102" s="21">
        <f>IxI!R103</f>
        <v>2.6708724115322301E-3</v>
      </c>
      <c r="R102" s="21">
        <f>IxI!S103</f>
        <v>6.6117983376321105E-4</v>
      </c>
      <c r="S102" s="21">
        <f>IxI!T103</f>
        <v>1.6286412354488002E-2</v>
      </c>
      <c r="T102" s="21">
        <f>IxI!U103</f>
        <v>5.3219310602742103E-4</v>
      </c>
      <c r="U102" s="21">
        <f>IxI!V103</f>
        <v>1.65695854096347E-3</v>
      </c>
      <c r="V102" s="21">
        <f>IxI!W103</f>
        <v>0</v>
      </c>
      <c r="W102" s="21">
        <f>IxI!X103</f>
        <v>1.7599349364467E-3</v>
      </c>
      <c r="X102" s="21">
        <f>IxI!Y103</f>
        <v>1.37360252635147E-3</v>
      </c>
      <c r="Y102" s="21">
        <f>IxI!Z103</f>
        <v>1.8544547043797201E-4</v>
      </c>
      <c r="Z102" s="21">
        <f>IxI!AA103</f>
        <v>4.9112224372503104E-3</v>
      </c>
      <c r="AA102" s="21">
        <f>IxI!AB103</f>
        <v>2.9527433844078101E-3</v>
      </c>
      <c r="AB102" s="21">
        <f>IxI!AC103</f>
        <v>8.5876550153084805E-2</v>
      </c>
      <c r="AC102" s="21">
        <f>IxI!AD103</f>
        <v>3.0610790601752601E-3</v>
      </c>
      <c r="AD102" s="21">
        <f>IxI!AE103</f>
        <v>3.2784102771834302E-4</v>
      </c>
      <c r="AE102" s="21">
        <f>IxI!AF103</f>
        <v>3.40898092814181E-4</v>
      </c>
      <c r="AF102" s="21">
        <f>IxI!AG103</f>
        <v>5.5893775158557505E-4</v>
      </c>
      <c r="AG102" s="21">
        <f>IxI!AH103</f>
        <v>6.3036458714458199E-4</v>
      </c>
      <c r="AH102" s="21">
        <f>IxI!AI103</f>
        <v>2.4290487629490599E-3</v>
      </c>
      <c r="AI102" s="21">
        <f>IxI!AJ103</f>
        <v>2.5591989013792498E-3</v>
      </c>
      <c r="AJ102" s="21">
        <f>IxI!AK103</f>
        <v>4.8315427064045601E-3</v>
      </c>
      <c r="AK102" s="21">
        <f>IxI!AL103</f>
        <v>1.7305116123911199E-3</v>
      </c>
      <c r="AL102" s="21">
        <f>IxI!AM103</f>
        <v>5.7450411452829298E-4</v>
      </c>
      <c r="AM102" s="21">
        <f>IxI!AN103</f>
        <v>1.20966302199835E-4</v>
      </c>
      <c r="AN102" s="21">
        <f>IxI!AO103</f>
        <v>2.50053783365966E-2</v>
      </c>
      <c r="AO102" s="21">
        <f>IxI!AP103</f>
        <v>9.5916465058579203E-3</v>
      </c>
      <c r="AP102" s="21">
        <f>IxI!AQ103</f>
        <v>3.7610517347804202E-3</v>
      </c>
      <c r="AQ102" s="21">
        <f>IxI!AR103</f>
        <v>9.0212142247101303E-3</v>
      </c>
      <c r="AR102" s="21">
        <f>IxI!AS103</f>
        <v>7.8168983097924496E-4</v>
      </c>
      <c r="AS102" s="21">
        <f>IxI!AT103</f>
        <v>2.1025014916640002E-2</v>
      </c>
      <c r="AT102" s="21">
        <f>IxI!AU103</f>
        <v>2.8633261472080702E-3</v>
      </c>
      <c r="AU102" s="21">
        <f>IxI!AV103</f>
        <v>2.8964525725510698E-3</v>
      </c>
      <c r="AV102" s="21">
        <f>IxI!AW103</f>
        <v>1.5775789909454999E-2</v>
      </c>
      <c r="AW102" s="21">
        <f>IxI!AX103</f>
        <v>1.31677940711648E-2</v>
      </c>
      <c r="AX102" s="21">
        <f>IxI!AY103</f>
        <v>2.6530016361225599E-3</v>
      </c>
      <c r="AY102" s="21">
        <f>IxI!AZ103</f>
        <v>3.0564002926666699E-3</v>
      </c>
      <c r="AZ102" s="21">
        <f>IxI!BA103</f>
        <v>2.8233058967922001E-2</v>
      </c>
      <c r="BA102" s="21">
        <f>IxI!BB103</f>
        <v>1.79630637324206E-5</v>
      </c>
      <c r="BB102" s="21">
        <f>IxI!BC103</f>
        <v>0.15480846656765801</v>
      </c>
      <c r="BC102" s="21">
        <f>IxI!BD103</f>
        <v>8.0956457190073994E-2</v>
      </c>
      <c r="BD102" s="21">
        <f>IxI!BE103</f>
        <v>0.14635791035711701</v>
      </c>
      <c r="BE102" s="21">
        <f>IxI!BF103</f>
        <v>2.54771825047179E-2</v>
      </c>
      <c r="BF102" s="21">
        <f>IxI!BG103</f>
        <v>3.2855730485449701E-2</v>
      </c>
      <c r="BG102" s="21">
        <f>IxI!BH103</f>
        <v>0.14848969577669499</v>
      </c>
      <c r="BH102" s="21">
        <f>IxI!BI103</f>
        <v>6.5537821322350295E-2</v>
      </c>
      <c r="BI102" s="21">
        <f>IxI!BJ103</f>
        <v>6.4925190116567305E-2</v>
      </c>
      <c r="BJ102" s="21">
        <f>IxI!BK103</f>
        <v>4.1547189987755102E-3</v>
      </c>
      <c r="BK102" s="21">
        <f>IxI!BL103</f>
        <v>1.9695548093114301E-2</v>
      </c>
      <c r="BL102" s="21">
        <f>IxI!BM103</f>
        <v>6.3400073486771499E-2</v>
      </c>
      <c r="BM102" s="21">
        <f>IxI!BN103</f>
        <v>1.29651775395018E-2</v>
      </c>
      <c r="BN102" s="21">
        <f>IxI!BO103</f>
        <v>9.2533698316449604E-3</v>
      </c>
      <c r="BO102" s="21">
        <f>IxI!BP103</f>
        <v>1.2676526704200801E-2</v>
      </c>
      <c r="BP102" s="21">
        <f>IxI!BQ103</f>
        <v>4.5422193880048898</v>
      </c>
      <c r="BQ102" s="21">
        <f>IxI!BR103</f>
        <v>1.69139347517579E-3</v>
      </c>
      <c r="BR102" s="21">
        <f>IxI!BS103</f>
        <v>7.4530110150723596E-4</v>
      </c>
      <c r="BS102" s="21">
        <f>IxI!BT103</f>
        <v>2.36427986824196E-2</v>
      </c>
      <c r="BT102" s="21">
        <f>IxI!BU103</f>
        <v>2.6563272134058302E-2</v>
      </c>
      <c r="BU102" s="21">
        <f>IxI!BV103</f>
        <v>1.52823485576506E-3</v>
      </c>
      <c r="BV102" s="21">
        <f>IxI!BW103</f>
        <v>5.6937137646540799E-2</v>
      </c>
      <c r="BW102" s="21">
        <f>IxI!BX103</f>
        <v>3.7934082405950398</v>
      </c>
      <c r="BX102" s="21">
        <f>IxI!BY103</f>
        <v>1.32499515559227E-2</v>
      </c>
      <c r="BY102" s="21">
        <f>IxI!BZ103</f>
        <v>1.18975041972174E-2</v>
      </c>
      <c r="BZ102" s="21">
        <f>IxI!CA103</f>
        <v>0</v>
      </c>
      <c r="CA102" s="21">
        <f>IxI!CB103</f>
        <v>4.4747303306846902E-3</v>
      </c>
      <c r="CB102" s="21">
        <f>IxI!CC103</f>
        <v>5.9712943666731097E-3</v>
      </c>
      <c r="CC102" s="21">
        <f>IxI!CD103</f>
        <v>3.7204617217364501E-3</v>
      </c>
      <c r="CD102" s="21">
        <f>IxI!CE103</f>
        <v>8.3163198039843695E-3</v>
      </c>
      <c r="CE102" s="21">
        <f>IxI!CF103</f>
        <v>2.5232556594154101E-2</v>
      </c>
      <c r="CF102" s="21">
        <f>IxI!CG103</f>
        <v>2.9997261534822502E-3</v>
      </c>
      <c r="CG102" s="21">
        <f>IxI!CH103</f>
        <v>9.6838709124386698E-4</v>
      </c>
      <c r="CH102" s="21">
        <f>IxI!CI103</f>
        <v>1.62179200830399E-3</v>
      </c>
      <c r="CI102" s="21">
        <f>IxI!CJ103</f>
        <v>2.1217448245769299</v>
      </c>
      <c r="CJ102" s="21">
        <f>IxI!CK103</f>
        <v>4.2873752175839497E-2</v>
      </c>
      <c r="CK102" s="21">
        <f>IxI!CL103</f>
        <v>8.2660570197984201E-3</v>
      </c>
      <c r="CL102" s="21">
        <f>IxI!CM103</f>
        <v>2.1885012329881801E-2</v>
      </c>
      <c r="CM102" s="21">
        <f>IxI!CN103</f>
        <v>4.69427232581425E-4</v>
      </c>
      <c r="CN102" s="21">
        <f>IxI!CO103</f>
        <v>4.7548317138377599E-3</v>
      </c>
      <c r="CO102" s="21">
        <f>IxI!CP103</f>
        <v>5.92481898505769E-2</v>
      </c>
      <c r="CP102" s="21">
        <f>IxI!CQ103</f>
        <v>5.1259089523018604</v>
      </c>
      <c r="CQ102" s="21">
        <f>IxI!CR103</f>
        <v>1.29944178260554</v>
      </c>
      <c r="CR102" s="21">
        <f>IxI!CS103</f>
        <v>56.154447233610398</v>
      </c>
      <c r="CS102" s="21">
        <f>IxI!CT103</f>
        <v>286.42908825054002</v>
      </c>
      <c r="CT102" s="21">
        <f>IxI!CU103</f>
        <v>129.84483731807401</v>
      </c>
      <c r="CU102" s="21">
        <f>IxI!CV103</f>
        <v>0.27942738630094299</v>
      </c>
      <c r="CV102" s="21">
        <f>IxI!CW103</f>
        <v>2.2594425330458201E-3</v>
      </c>
      <c r="CW102" s="21">
        <f>IxI!CX103</f>
        <v>1.79934177931065E-3</v>
      </c>
      <c r="CX102" s="21">
        <f>IxI!CY103</f>
        <v>1.99395388149861</v>
      </c>
      <c r="CY102" s="21">
        <f>IxI!CZ103</f>
        <v>1.3208098343832</v>
      </c>
      <c r="CZ102" s="21">
        <f>IxI!DA103</f>
        <v>1.9280297222677601E-3</v>
      </c>
      <c r="DA102" s="21">
        <f>IxI!DB103</f>
        <v>1.05866650744101E-2</v>
      </c>
      <c r="DB102" s="21">
        <f>IxI!DC103</f>
        <v>0</v>
      </c>
      <c r="DC102" s="21">
        <f>SUM(IxI!DE103:DF103)</f>
        <v>701.70794783076394</v>
      </c>
      <c r="DD102" s="21">
        <v>0</v>
      </c>
      <c r="DE102" s="21">
        <f>SUM(IxI!DH103:DI103)</f>
        <v>1782.71028545792</v>
      </c>
      <c r="DF102" s="21">
        <f>IxI!DK103</f>
        <v>0.47021812719870099</v>
      </c>
      <c r="DG102" s="21">
        <f>SUM(IxI!DL103:DM103)</f>
        <v>4.2176970017812999E-5</v>
      </c>
      <c r="DH102" s="21">
        <f>IxI!DG103</f>
        <v>2.6777411579205601E-2</v>
      </c>
      <c r="DI102" s="21">
        <f>IxI!DO103</f>
        <v>1.4554155190664599</v>
      </c>
      <c r="DJ102" s="21">
        <f>IxI!DP103</f>
        <v>0.73817861372131899</v>
      </c>
      <c r="DK102" s="21">
        <v>0</v>
      </c>
      <c r="DL102" s="21">
        <v>0</v>
      </c>
      <c r="DM102" s="21">
        <v>0</v>
      </c>
      <c r="DN102" s="132">
        <f t="shared" si="2"/>
        <v>2981.723204234524</v>
      </c>
      <c r="DO102" s="22"/>
      <c r="DP102" s="126"/>
      <c r="DQ102" s="409">
        <f>Data!R126</f>
        <v>73568.692300151495</v>
      </c>
      <c r="DR102" s="141">
        <f>Data!S126</f>
        <v>3.2991461594361726E-2</v>
      </c>
      <c r="DS102" s="21"/>
      <c r="DT102" s="136">
        <v>252.95775284999999</v>
      </c>
      <c r="DU102" s="141">
        <f t="shared" si="3"/>
        <v>6.5803578968060029E-3</v>
      </c>
      <c r="DV102" s="21"/>
    </row>
    <row r="103" spans="1:126">
      <c r="A103" s="30" t="str">
        <f>IxI!B104</f>
        <v>97</v>
      </c>
      <c r="B103" s="29" t="str">
        <f>IxI!C104</f>
        <v>Creative services</v>
      </c>
      <c r="C103" s="27">
        <f>IxI!D104</f>
        <v>1.18551270143879E-3</v>
      </c>
      <c r="D103" s="27">
        <f>IxI!E104</f>
        <v>9.6061769987351305E-5</v>
      </c>
      <c r="E103" s="27">
        <f>IxI!F104</f>
        <v>2.10100932522225E-4</v>
      </c>
      <c r="F103" s="27">
        <f>IxI!G104</f>
        <v>0</v>
      </c>
      <c r="G103" s="27">
        <f>IxI!H104</f>
        <v>0</v>
      </c>
      <c r="H103" s="27">
        <f>IxI!I104</f>
        <v>1.0300178185780201E-3</v>
      </c>
      <c r="I103" s="27">
        <f>IxI!J104</f>
        <v>0</v>
      </c>
      <c r="J103" s="27">
        <f>IxI!K104</f>
        <v>4.8839548861338204E-4</v>
      </c>
      <c r="K103" s="27">
        <f>IxI!L104</f>
        <v>4.6611549396753897</v>
      </c>
      <c r="L103" s="27">
        <f>IxI!M104</f>
        <v>1.12728557969743E-3</v>
      </c>
      <c r="M103" s="27">
        <f>IxI!N104</f>
        <v>1.1116395128198499E-3</v>
      </c>
      <c r="N103" s="27">
        <f>IxI!O104</f>
        <v>3.3340707311310598E-4</v>
      </c>
      <c r="O103" s="27">
        <f>IxI!P104</f>
        <v>8.2452215419918004E-5</v>
      </c>
      <c r="P103" s="27">
        <f>IxI!Q104</f>
        <v>1.2086324977347699E-3</v>
      </c>
      <c r="Q103" s="27">
        <f>IxI!R104</f>
        <v>2.3801312101384298E-3</v>
      </c>
      <c r="R103" s="27">
        <f>IxI!S104</f>
        <v>3.7570311057228599E-4</v>
      </c>
      <c r="S103" s="27">
        <f>IxI!T104</f>
        <v>1.1629202512878E-2</v>
      </c>
      <c r="T103" s="27">
        <f>IxI!U104</f>
        <v>4.57569552671448E-4</v>
      </c>
      <c r="U103" s="27">
        <f>IxI!V104</f>
        <v>7.6993781112746895E-4</v>
      </c>
      <c r="V103" s="27">
        <f>IxI!W104</f>
        <v>0</v>
      </c>
      <c r="W103" s="27">
        <f>IxI!X104</f>
        <v>8.4963746062174201E-4</v>
      </c>
      <c r="X103" s="27">
        <f>IxI!Y104</f>
        <v>9.8413849708517799E-4</v>
      </c>
      <c r="Y103" s="27">
        <f>IxI!Z104</f>
        <v>2.5924184489665102E-4</v>
      </c>
      <c r="Z103" s="27">
        <f>IxI!AA104</f>
        <v>1.57665451350427E-3</v>
      </c>
      <c r="AA103" s="27">
        <f>IxI!AB104</f>
        <v>1.4455023436001301E-3</v>
      </c>
      <c r="AB103" s="27">
        <f>IxI!AC104</f>
        <v>0.17069460902053499</v>
      </c>
      <c r="AC103" s="27">
        <f>IxI!AD104</f>
        <v>4.5695738409733998E-3</v>
      </c>
      <c r="AD103" s="27">
        <f>IxI!AE104</f>
        <v>1.4583886235518601E-4</v>
      </c>
      <c r="AE103" s="27">
        <f>IxI!AF104</f>
        <v>3.3637232192922502E-4</v>
      </c>
      <c r="AF103" s="27">
        <f>IxI!AG104</f>
        <v>3.4555145626244101E-4</v>
      </c>
      <c r="AG103" s="27">
        <f>IxI!AH104</f>
        <v>2.6099083063028602E-4</v>
      </c>
      <c r="AH103" s="27">
        <f>IxI!AI104</f>
        <v>3.6409762457446401E-3</v>
      </c>
      <c r="AI103" s="27">
        <f>IxI!AJ104</f>
        <v>1.24207115987273E-3</v>
      </c>
      <c r="AJ103" s="27">
        <f>IxI!AK104</f>
        <v>1.13974818300924E-3</v>
      </c>
      <c r="AK103" s="27">
        <f>IxI!AL104</f>
        <v>6.1024149237339995E-4</v>
      </c>
      <c r="AL103" s="27">
        <f>IxI!AM104</f>
        <v>4.4981963265994396E-3</v>
      </c>
      <c r="AM103" s="27">
        <f>IxI!AN104</f>
        <v>7.1807703896030193E-5</v>
      </c>
      <c r="AN103" s="27">
        <f>IxI!AO104</f>
        <v>7.7386701356820901E-3</v>
      </c>
      <c r="AO103" s="27">
        <f>IxI!AP104</f>
        <v>8.0420308838665099E-3</v>
      </c>
      <c r="AP103" s="27">
        <f>IxI!AQ104</f>
        <v>1.6552498067073399E-3</v>
      </c>
      <c r="AQ103" s="27">
        <f>IxI!AR104</f>
        <v>5.15124187458462E-3</v>
      </c>
      <c r="AR103" s="27">
        <f>IxI!AS104</f>
        <v>3.8614425163440298E-4</v>
      </c>
      <c r="AS103" s="27">
        <f>IxI!AT104</f>
        <v>1.7682198528567401E-2</v>
      </c>
      <c r="AT103" s="27">
        <f>IxI!AU104</f>
        <v>1.02805525829351E-3</v>
      </c>
      <c r="AU103" s="27">
        <f>IxI!AV104</f>
        <v>2.2496833607709402E-3</v>
      </c>
      <c r="AV103" s="27">
        <f>IxI!AW104</f>
        <v>6.5115551280214802E-3</v>
      </c>
      <c r="AW103" s="27">
        <f>IxI!AX104</f>
        <v>1.1778024122549399E-2</v>
      </c>
      <c r="AX103" s="27">
        <f>IxI!AY104</f>
        <v>1.50333836476816E-3</v>
      </c>
      <c r="AY103" s="27">
        <f>IxI!AZ104</f>
        <v>2.2934389057690601E-3</v>
      </c>
      <c r="AZ103" s="27">
        <f>IxI!BA104</f>
        <v>0.85857147016581403</v>
      </c>
      <c r="BA103" s="27">
        <f>IxI!BB104</f>
        <v>8.3759311069334495E-6</v>
      </c>
      <c r="BB103" s="27">
        <f>IxI!BC104</f>
        <v>3.1328353003352703E-2</v>
      </c>
      <c r="BC103" s="27">
        <f>IxI!BD104</f>
        <v>1.2678288218014699E-2</v>
      </c>
      <c r="BD103" s="27">
        <f>IxI!BE104</f>
        <v>2.23232828148676E-2</v>
      </c>
      <c r="BE103" s="27">
        <f>IxI!BF104</f>
        <v>1.49334618378379E-2</v>
      </c>
      <c r="BF103" s="27">
        <f>IxI!BG104</f>
        <v>4.1074311981573498E-2</v>
      </c>
      <c r="BG103" s="27">
        <f>IxI!BH104</f>
        <v>6.0002375526834101E-2</v>
      </c>
      <c r="BH103" s="27">
        <f>IxI!BI104</f>
        <v>1.01127754238309E-2</v>
      </c>
      <c r="BI103" s="27">
        <f>IxI!BJ104</f>
        <v>2.85478759810366E-2</v>
      </c>
      <c r="BJ103" s="27">
        <f>IxI!BK104</f>
        <v>6.9217405256032701E-3</v>
      </c>
      <c r="BK103" s="27">
        <f>IxI!BL104</f>
        <v>0.212804531247269</v>
      </c>
      <c r="BL103" s="27">
        <f>IxI!BM104</f>
        <v>4.8465957802852198E-2</v>
      </c>
      <c r="BM103" s="27">
        <f>IxI!BN104</f>
        <v>0.19604355485816899</v>
      </c>
      <c r="BN103" s="27">
        <f>IxI!BO104</f>
        <v>0.69944214495133705</v>
      </c>
      <c r="BO103" s="27">
        <f>IxI!BP104</f>
        <v>0.68741975717004999</v>
      </c>
      <c r="BP103" s="27">
        <f>IxI!BQ104</f>
        <v>2.1584587006719298</v>
      </c>
      <c r="BQ103" s="27">
        <f>IxI!BR104</f>
        <v>0.99111305058576304</v>
      </c>
      <c r="BR103" s="27">
        <f>IxI!BS104</f>
        <v>1.0411639707109599</v>
      </c>
      <c r="BS103" s="27">
        <f>IxI!BT104</f>
        <v>0.39056256359250102</v>
      </c>
      <c r="BT103" s="27">
        <f>IxI!BU104</f>
        <v>4.40270540904526E-2</v>
      </c>
      <c r="BU103" s="27">
        <f>IxI!BV104</f>
        <v>2.0946670125440998E-2</v>
      </c>
      <c r="BV103" s="27">
        <f>IxI!BW104</f>
        <v>0.91477591219805998</v>
      </c>
      <c r="BW103" s="27">
        <f>IxI!BX104</f>
        <v>8.6236619177342003E-2</v>
      </c>
      <c r="BX103" s="27">
        <f>IxI!BY104</f>
        <v>9.5251260392454504E-2</v>
      </c>
      <c r="BY103" s="27">
        <f>IxI!BZ104</f>
        <v>1.53052390627822E-2</v>
      </c>
      <c r="BZ103" s="27">
        <f>IxI!CA104</f>
        <v>0</v>
      </c>
      <c r="CA103" s="27">
        <f>IxI!CB104</f>
        <v>0.19762106761659401</v>
      </c>
      <c r="CB103" s="27">
        <f>IxI!CC104</f>
        <v>7.2018808743284701E-2</v>
      </c>
      <c r="CC103" s="27">
        <f>IxI!CD104</f>
        <v>4.3795658278369502E-2</v>
      </c>
      <c r="CD103" s="27">
        <f>IxI!CE104</f>
        <v>0.244227000129251</v>
      </c>
      <c r="CE103" s="27">
        <f>IxI!CF104</f>
        <v>4.4890299339880202E-2</v>
      </c>
      <c r="CF103" s="27">
        <f>IxI!CG104</f>
        <v>6.6472839732416196E-3</v>
      </c>
      <c r="CG103" s="27">
        <f>IxI!CH104</f>
        <v>0.110097633638041</v>
      </c>
      <c r="CH103" s="27">
        <f>IxI!CI104</f>
        <v>2.7069979762429299E-3</v>
      </c>
      <c r="CI103" s="27">
        <f>IxI!CJ104</f>
        <v>9.2728282201820901E-4</v>
      </c>
      <c r="CJ103" s="27">
        <f>IxI!CK104</f>
        <v>8.5753587909504301E-3</v>
      </c>
      <c r="CK103" s="27">
        <f>IxI!CL104</f>
        <v>0.23195185203732699</v>
      </c>
      <c r="CL103" s="27">
        <f>IxI!CM104</f>
        <v>1.6303805311136899E-2</v>
      </c>
      <c r="CM103" s="27">
        <f>IxI!CN104</f>
        <v>8.5391522642398201E-4</v>
      </c>
      <c r="CN103" s="27">
        <f>IxI!CO104</f>
        <v>6.2600277892126601E-3</v>
      </c>
      <c r="CO103" s="27">
        <f>IxI!CP104</f>
        <v>0.27335507428960099</v>
      </c>
      <c r="CP103" s="27">
        <f>IxI!CQ104</f>
        <v>10.7460658534205</v>
      </c>
      <c r="CQ103" s="27">
        <f>IxI!CR104</f>
        <v>3.0795556740967802</v>
      </c>
      <c r="CR103" s="27">
        <f>IxI!CS104</f>
        <v>0.33816445975099102</v>
      </c>
      <c r="CS103" s="27">
        <f>IxI!CT104</f>
        <v>0.88264896212965704</v>
      </c>
      <c r="CT103" s="27">
        <f>IxI!CU104</f>
        <v>1.19179212947892</v>
      </c>
      <c r="CU103" s="27">
        <f>IxI!CV104</f>
        <v>10.6348047000631</v>
      </c>
      <c r="CV103" s="27">
        <f>IxI!CW104</f>
        <v>3.0160304085490801</v>
      </c>
      <c r="CW103" s="27">
        <f>IxI!CX104</f>
        <v>3.9571450864816296E-3</v>
      </c>
      <c r="CX103" s="27">
        <f>IxI!CY104</f>
        <v>8.3993427709513497</v>
      </c>
      <c r="CY103" s="27">
        <f>IxI!CZ104</f>
        <v>0.52710799688322296</v>
      </c>
      <c r="CZ103" s="27">
        <f>IxI!DA104</f>
        <v>2.69321846069406E-3</v>
      </c>
      <c r="DA103" s="27">
        <f>IxI!DB104</f>
        <v>0.160759247057948</v>
      </c>
      <c r="DB103" s="27">
        <f>IxI!DC104</f>
        <v>0</v>
      </c>
      <c r="DC103" s="27">
        <f>SUM(IxI!DE104:DF104)</f>
        <v>196.31017285794155</v>
      </c>
      <c r="DD103" s="27">
        <v>0</v>
      </c>
      <c r="DE103" s="27">
        <f>SUM(IxI!DH104:DI104)</f>
        <v>8.9231529654093542</v>
      </c>
      <c r="DF103" s="27">
        <f>IxI!DK104</f>
        <v>1.3375922030898799</v>
      </c>
      <c r="DG103" s="27">
        <f>SUM(IxI!DL104:DM104)</f>
        <v>-0.11012253409280701</v>
      </c>
      <c r="DH103" s="27">
        <f>IxI!DG104</f>
        <v>20.675217393976801</v>
      </c>
      <c r="DI103" s="27">
        <f>IxI!DO104</f>
        <v>34.5385928408962</v>
      </c>
      <c r="DJ103" s="27">
        <f>IxI!DP104</f>
        <v>13.760749744534101</v>
      </c>
      <c r="DK103" s="27">
        <v>0</v>
      </c>
      <c r="DL103" s="27">
        <v>0</v>
      </c>
      <c r="DM103" s="27">
        <v>0</v>
      </c>
      <c r="DN103" s="133">
        <f t="shared" si="2"/>
        <v>329.30936117388046</v>
      </c>
      <c r="DO103" s="22"/>
      <c r="DP103" s="126"/>
      <c r="DQ103" s="410">
        <f>Data!R127</f>
        <v>4983.0073800086675</v>
      </c>
      <c r="DR103" s="142">
        <f>Data!S127</f>
        <v>2.2346013156147736E-3</v>
      </c>
      <c r="DS103" s="21"/>
      <c r="DT103" s="137">
        <v>6.9453474460000004</v>
      </c>
      <c r="DU103" s="142">
        <f t="shared" si="3"/>
        <v>1.8067393229670488E-4</v>
      </c>
      <c r="DV103" s="21"/>
    </row>
    <row r="104" spans="1:126">
      <c r="A104" s="24" t="str">
        <f>IxI!B105</f>
        <v>98</v>
      </c>
      <c r="B104" s="23" t="str">
        <f>IxI!C105</f>
        <v>Cultural services</v>
      </c>
      <c r="C104" s="21">
        <f>IxI!D105</f>
        <v>4.4954368140870402E-3</v>
      </c>
      <c r="D104" s="21">
        <f>IxI!E105</f>
        <v>6.1664679664009904E-4</v>
      </c>
      <c r="E104" s="21">
        <f>IxI!F105</f>
        <v>2.0147301407832699E-4</v>
      </c>
      <c r="F104" s="21">
        <f>IxI!G105</f>
        <v>7.5930547407753905E-5</v>
      </c>
      <c r="G104" s="21">
        <f>IxI!H105</f>
        <v>0</v>
      </c>
      <c r="H104" s="21">
        <f>IxI!I105</f>
        <v>1.4456490539407701E-4</v>
      </c>
      <c r="I104" s="21">
        <f>IxI!J105</f>
        <v>0</v>
      </c>
      <c r="J104" s="21">
        <f>IxI!K105</f>
        <v>3.7501527850024899E-4</v>
      </c>
      <c r="K104" s="21">
        <f>IxI!L105</f>
        <v>4.7631345392293301E-2</v>
      </c>
      <c r="L104" s="21">
        <f>IxI!M105</f>
        <v>2.5279371538255101E-3</v>
      </c>
      <c r="M104" s="21">
        <f>IxI!N105</f>
        <v>1.32979608533855E-2</v>
      </c>
      <c r="N104" s="21">
        <f>IxI!O105</f>
        <v>1.8613535654307899E-3</v>
      </c>
      <c r="O104" s="21">
        <f>IxI!P105</f>
        <v>1.88173503661045E-3</v>
      </c>
      <c r="P104" s="21">
        <f>IxI!Q105</f>
        <v>9.8599476115614898E-3</v>
      </c>
      <c r="Q104" s="21">
        <f>IxI!R105</f>
        <v>8.2182185459466605E-3</v>
      </c>
      <c r="R104" s="21">
        <f>IxI!S105</f>
        <v>7.4833610467707002E-4</v>
      </c>
      <c r="S104" s="21">
        <f>IxI!T105</f>
        <v>3.89367372259787E-2</v>
      </c>
      <c r="T104" s="21">
        <f>IxI!U105</f>
        <v>1.2798118290940699E-3</v>
      </c>
      <c r="U104" s="21">
        <f>IxI!V105</f>
        <v>8.0741656964151594E-3</v>
      </c>
      <c r="V104" s="21">
        <f>IxI!W105</f>
        <v>0</v>
      </c>
      <c r="W104" s="21">
        <f>IxI!X105</f>
        <v>5.7856710334119E-3</v>
      </c>
      <c r="X104" s="21">
        <f>IxI!Y105</f>
        <v>3.2438894087382202E-3</v>
      </c>
      <c r="Y104" s="21">
        <f>IxI!Z105</f>
        <v>7.62538245655422E-4</v>
      </c>
      <c r="Z104" s="21">
        <f>IxI!AA105</f>
        <v>3.8934129064368901E-3</v>
      </c>
      <c r="AA104" s="21">
        <f>IxI!AB105</f>
        <v>5.4640890196350099E-3</v>
      </c>
      <c r="AB104" s="21">
        <f>IxI!AC105</f>
        <v>7.1144137439436303E-2</v>
      </c>
      <c r="AC104" s="21">
        <f>IxI!AD105</f>
        <v>5.4470561644448497E-3</v>
      </c>
      <c r="AD104" s="21">
        <f>IxI!AE105</f>
        <v>7.4109354358275396E-4</v>
      </c>
      <c r="AE104" s="21">
        <f>IxI!AF105</f>
        <v>1.8011434651780301E-3</v>
      </c>
      <c r="AF104" s="21">
        <f>IxI!AG105</f>
        <v>7.3290366941184998E-4</v>
      </c>
      <c r="AG104" s="21">
        <f>IxI!AH105</f>
        <v>1.8694818076495399E-4</v>
      </c>
      <c r="AH104" s="21">
        <f>IxI!AI105</f>
        <v>7.6024113984338301E-3</v>
      </c>
      <c r="AI104" s="21">
        <f>IxI!AJ105</f>
        <v>5.6389038029976196E-3</v>
      </c>
      <c r="AJ104" s="21">
        <f>IxI!AK105</f>
        <v>1.42210146426406E-3</v>
      </c>
      <c r="AK104" s="21">
        <f>IxI!AL105</f>
        <v>1.1587232433206199E-3</v>
      </c>
      <c r="AL104" s="21">
        <f>IxI!AM105</f>
        <v>1.9518095326028899E-4</v>
      </c>
      <c r="AM104" s="21">
        <f>IxI!AN105</f>
        <v>4.89843078521554E-5</v>
      </c>
      <c r="AN104" s="21">
        <f>IxI!AO105</f>
        <v>8.4174438866661296E-3</v>
      </c>
      <c r="AO104" s="21">
        <f>IxI!AP105</f>
        <v>1.4282621565487499E-2</v>
      </c>
      <c r="AP104" s="21">
        <f>IxI!AQ105</f>
        <v>2.8865557636672799E-3</v>
      </c>
      <c r="AQ104" s="21">
        <f>IxI!AR105</f>
        <v>1.01529441979138E-2</v>
      </c>
      <c r="AR104" s="21">
        <f>IxI!AS105</f>
        <v>7.9333749998322396E-4</v>
      </c>
      <c r="AS104" s="21">
        <f>IxI!AT105</f>
        <v>1.02716628418941E-2</v>
      </c>
      <c r="AT104" s="21">
        <f>IxI!AU105</f>
        <v>2.4923515217161098E-3</v>
      </c>
      <c r="AU104" s="21">
        <f>IxI!AV105</f>
        <v>4.9345250463988296E-3</v>
      </c>
      <c r="AV104" s="21">
        <f>IxI!AW105</f>
        <v>1.00327116118591E-2</v>
      </c>
      <c r="AW104" s="21">
        <f>IxI!AX105</f>
        <v>2.2206500073277999E-2</v>
      </c>
      <c r="AX104" s="21">
        <f>IxI!AY105</f>
        <v>3.45440232957729E-3</v>
      </c>
      <c r="AY104" s="21">
        <f>IxI!AZ105</f>
        <v>1.5815683707941701E-3</v>
      </c>
      <c r="AZ104" s="21">
        <f>IxI!BA105</f>
        <v>0.83146742762688597</v>
      </c>
      <c r="BA104" s="21">
        <f>IxI!BB105</f>
        <v>1.93401741672461E-5</v>
      </c>
      <c r="BB104" s="21">
        <f>IxI!BC105</f>
        <v>2.42770501903905E-2</v>
      </c>
      <c r="BC104" s="21">
        <f>IxI!BD105</f>
        <v>1.4916476338267599E-2</v>
      </c>
      <c r="BD104" s="21">
        <f>IxI!BE105</f>
        <v>1.9652523848264498E-2</v>
      </c>
      <c r="BE104" s="21">
        <f>IxI!BF105</f>
        <v>2.6350816623783201E-2</v>
      </c>
      <c r="BF104" s="21">
        <f>IxI!BG105</f>
        <v>7.5204939248738306E-2</v>
      </c>
      <c r="BG104" s="21">
        <f>IxI!BH105</f>
        <v>0.119311481804787</v>
      </c>
      <c r="BH104" s="21">
        <f>IxI!BI105</f>
        <v>8.6595904206098698E-3</v>
      </c>
      <c r="BI104" s="21">
        <f>IxI!BJ105</f>
        <v>4.4990772152099498E-2</v>
      </c>
      <c r="BJ104" s="21">
        <f>IxI!BK105</f>
        <v>8.8353270033253006E-3</v>
      </c>
      <c r="BK104" s="21">
        <f>IxI!BL105</f>
        <v>0.104560258811818</v>
      </c>
      <c r="BL104" s="21">
        <f>IxI!BM105</f>
        <v>4.7475051669431598E-2</v>
      </c>
      <c r="BM104" s="21">
        <f>IxI!BN105</f>
        <v>1.52988299245648E-2</v>
      </c>
      <c r="BN104" s="21">
        <f>IxI!BO105</f>
        <v>3.4762618088730102E-2</v>
      </c>
      <c r="BO104" s="21">
        <f>IxI!BP105</f>
        <v>4.0061916299664803E-2</v>
      </c>
      <c r="BP104" s="21">
        <f>IxI!BQ105</f>
        <v>0.42669335887581</v>
      </c>
      <c r="BQ104" s="21">
        <f>IxI!BR105</f>
        <v>0.74023941262632298</v>
      </c>
      <c r="BR104" s="21">
        <f>IxI!BS105</f>
        <v>0.28968412922311698</v>
      </c>
      <c r="BS104" s="21">
        <f>IxI!BT105</f>
        <v>5.2041104986831198E-2</v>
      </c>
      <c r="BT104" s="21">
        <f>IxI!BU105</f>
        <v>4.6971071036832401E-2</v>
      </c>
      <c r="BU104" s="21">
        <f>IxI!BV105</f>
        <v>3.2385398108060802E-3</v>
      </c>
      <c r="BV104" s="21">
        <f>IxI!BW105</f>
        <v>0.15162069739412901</v>
      </c>
      <c r="BW104" s="21">
        <f>IxI!BX105</f>
        <v>0.78169994003705001</v>
      </c>
      <c r="BX104" s="21">
        <f>IxI!BY105</f>
        <v>1.3982452992580999E-2</v>
      </c>
      <c r="BY104" s="21">
        <f>IxI!BZ105</f>
        <v>2.7907697152531701E-2</v>
      </c>
      <c r="BZ104" s="21">
        <f>IxI!CA105</f>
        <v>0</v>
      </c>
      <c r="CA104" s="21">
        <f>IxI!CB105</f>
        <v>1.19672570063225E-2</v>
      </c>
      <c r="CB104" s="21">
        <f>IxI!CC105</f>
        <v>6.1626417766791501E-2</v>
      </c>
      <c r="CC104" s="21">
        <f>IxI!CD105</f>
        <v>6.3983573347281206E-2</v>
      </c>
      <c r="CD104" s="21">
        <f>IxI!CE105</f>
        <v>0.21682605373449201</v>
      </c>
      <c r="CE104" s="21">
        <f>IxI!CF105</f>
        <v>0.44742243390810099</v>
      </c>
      <c r="CF104" s="21">
        <f>IxI!CG105</f>
        <v>6.7215927742613202E-3</v>
      </c>
      <c r="CG104" s="21">
        <f>IxI!CH105</f>
        <v>4.5891352670736102E-2</v>
      </c>
      <c r="CH104" s="21">
        <f>IxI!CI105</f>
        <v>3.7212540106137303E-2</v>
      </c>
      <c r="CI104" s="21">
        <f>IxI!CJ105</f>
        <v>7.9243953132465304E-4</v>
      </c>
      <c r="CJ104" s="21">
        <f>IxI!CK105</f>
        <v>3.1916470822746602E-2</v>
      </c>
      <c r="CK104" s="21">
        <f>IxI!CL105</f>
        <v>8.0140483475279897E-2</v>
      </c>
      <c r="CL104" s="21">
        <f>IxI!CM105</f>
        <v>3.0165505585038499E-2</v>
      </c>
      <c r="CM104" s="21">
        <f>IxI!CN105</f>
        <v>1.3090263252908199E-3</v>
      </c>
      <c r="CN104" s="21">
        <f>IxI!CO105</f>
        <v>8.2006331106247807E-3</v>
      </c>
      <c r="CO104" s="21">
        <f>IxI!CP105</f>
        <v>0.102686945122041</v>
      </c>
      <c r="CP104" s="21">
        <f>IxI!CQ105</f>
        <v>18.201265021191201</v>
      </c>
      <c r="CQ104" s="21">
        <f>IxI!CR105</f>
        <v>3.4739357356139</v>
      </c>
      <c r="CR104" s="21">
        <f>IxI!CS105</f>
        <v>1.90406132654964</v>
      </c>
      <c r="CS104" s="21">
        <f>IxI!CT105</f>
        <v>0.82617781460003603</v>
      </c>
      <c r="CT104" s="21">
        <f>IxI!CU105</f>
        <v>0.53735151453148999</v>
      </c>
      <c r="CU104" s="21">
        <f>IxI!CV105</f>
        <v>1.5735389643673099</v>
      </c>
      <c r="CV104" s="21">
        <f>IxI!CW105</f>
        <v>9.0393526483371307</v>
      </c>
      <c r="CW104" s="21">
        <f>IxI!CX105</f>
        <v>7.28562552371577E-3</v>
      </c>
      <c r="CX104" s="21">
        <f>IxI!CY105</f>
        <v>12.909613104378099</v>
      </c>
      <c r="CY104" s="21">
        <f>IxI!CZ105</f>
        <v>0.39885107999979802</v>
      </c>
      <c r="CZ104" s="21">
        <f>IxI!DA105</f>
        <v>4.1526061154238203E-3</v>
      </c>
      <c r="DA104" s="21">
        <f>IxI!DB105</f>
        <v>7.4253781993361703E-2</v>
      </c>
      <c r="DB104" s="21">
        <f>IxI!DC105</f>
        <v>0</v>
      </c>
      <c r="DC104" s="21">
        <f>SUM(IxI!DE105:DF105)</f>
        <v>194.33945612049712</v>
      </c>
      <c r="DD104" s="21">
        <v>0</v>
      </c>
      <c r="DE104" s="21">
        <f>SUM(IxI!DH105:DI105)</f>
        <v>111.79187263261461</v>
      </c>
      <c r="DF104" s="21">
        <f>IxI!DK105</f>
        <v>0.83399492644584805</v>
      </c>
      <c r="DG104" s="21">
        <f>SUM(IxI!DL105:DM105)</f>
        <v>5.68086117356007E-2</v>
      </c>
      <c r="DH104" s="21">
        <f>IxI!DG105</f>
        <v>31.224191121420599</v>
      </c>
      <c r="DI104" s="21">
        <f>IxI!DO105</f>
        <v>4.35140173424245</v>
      </c>
      <c r="DJ104" s="21">
        <f>IxI!DP105</f>
        <v>3.50617943091896</v>
      </c>
      <c r="DK104" s="21">
        <v>0</v>
      </c>
      <c r="DL104" s="21">
        <v>0</v>
      </c>
      <c r="DM104" s="21">
        <v>0</v>
      </c>
      <c r="DN104" s="132">
        <f t="shared" si="2"/>
        <v>400.4975317800517</v>
      </c>
      <c r="DO104" s="22"/>
      <c r="DP104" s="126"/>
      <c r="DQ104" s="409">
        <f>Data!R128</f>
        <v>11378.739392749681</v>
      </c>
      <c r="DR104" s="141">
        <f>Data!S128</f>
        <v>5.10273095702938E-3</v>
      </c>
      <c r="DS104" s="21"/>
      <c r="DT104" s="136">
        <v>21.816486487999999</v>
      </c>
      <c r="DU104" s="141">
        <f t="shared" si="3"/>
        <v>5.6752674122228337E-4</v>
      </c>
      <c r="DV104" s="21"/>
    </row>
    <row r="105" spans="1:126">
      <c r="A105" s="24" t="str">
        <f>IxI!B106</f>
        <v>99</v>
      </c>
      <c r="B105" s="23" t="str">
        <f>IxI!C106</f>
        <v>Gambling</v>
      </c>
      <c r="C105" s="21">
        <f>IxI!D106</f>
        <v>1.1124363577062601E-2</v>
      </c>
      <c r="D105" s="21">
        <f>IxI!E106</f>
        <v>8.6864500417265498E-4</v>
      </c>
      <c r="E105" s="21">
        <f>IxI!F106</f>
        <v>6.0420367419455898E-3</v>
      </c>
      <c r="F105" s="21">
        <f>IxI!G106</f>
        <v>1.75340576104983E-5</v>
      </c>
      <c r="G105" s="21">
        <f>IxI!H106</f>
        <v>7.5337860441785395E-5</v>
      </c>
      <c r="H105" s="21">
        <f>IxI!I106</f>
        <v>1.47430434897961E-2</v>
      </c>
      <c r="I105" s="21">
        <f>IxI!J106</f>
        <v>0</v>
      </c>
      <c r="J105" s="21">
        <f>IxI!K106</f>
        <v>8.9245533501198307E-3</v>
      </c>
      <c r="K105" s="21">
        <f>IxI!L106</f>
        <v>0.243241135036765</v>
      </c>
      <c r="L105" s="21">
        <f>IxI!M106</f>
        <v>3.7776964394712002E-2</v>
      </c>
      <c r="M105" s="21">
        <f>IxI!N106</f>
        <v>3.6268197289266897E-2</v>
      </c>
      <c r="N105" s="21">
        <f>IxI!O106</f>
        <v>9.5334401947773807E-3</v>
      </c>
      <c r="O105" s="21">
        <f>IxI!P106</f>
        <v>1.8066436865868201E-3</v>
      </c>
      <c r="P105" s="21">
        <f>IxI!Q106</f>
        <v>3.49630740514685E-2</v>
      </c>
      <c r="Q105" s="21">
        <f>IxI!R106</f>
        <v>5.3645963762115098E-2</v>
      </c>
      <c r="R105" s="21">
        <f>IxI!S106</f>
        <v>8.5043996464469699E-3</v>
      </c>
      <c r="S105" s="21">
        <f>IxI!T106</f>
        <v>0.381592555956354</v>
      </c>
      <c r="T105" s="21">
        <f>IxI!U106</f>
        <v>1.2531142588566999E-2</v>
      </c>
      <c r="U105" s="21">
        <f>IxI!V106</f>
        <v>2.2135795785360499E-2</v>
      </c>
      <c r="V105" s="21">
        <f>IxI!W106</f>
        <v>0</v>
      </c>
      <c r="W105" s="21">
        <f>IxI!X106</f>
        <v>1.83485919673054E-2</v>
      </c>
      <c r="X105" s="21">
        <f>IxI!Y106</f>
        <v>2.07118709754429E-2</v>
      </c>
      <c r="Y105" s="21">
        <f>IxI!Z106</f>
        <v>4.1427458401913E-3</v>
      </c>
      <c r="Z105" s="21">
        <f>IxI!AA106</f>
        <v>4.07941657671081E-2</v>
      </c>
      <c r="AA105" s="21">
        <f>IxI!AB106</f>
        <v>5.0552034607043703E-2</v>
      </c>
      <c r="AB105" s="21">
        <f>IxI!AC106</f>
        <v>3.1142362969636201E-2</v>
      </c>
      <c r="AC105" s="21">
        <f>IxI!AD106</f>
        <v>8.7095287614851996E-2</v>
      </c>
      <c r="AD105" s="21">
        <f>IxI!AE106</f>
        <v>3.7756569602920998E-3</v>
      </c>
      <c r="AE105" s="21">
        <f>IxI!AF106</f>
        <v>1.06274824754733E-2</v>
      </c>
      <c r="AF105" s="21">
        <f>IxI!AG106</f>
        <v>9.4989020899264292E-3</v>
      </c>
      <c r="AG105" s="21">
        <f>IxI!AH106</f>
        <v>5.6454390423738903E-3</v>
      </c>
      <c r="AH105" s="21">
        <f>IxI!AI106</f>
        <v>0.10348007881599</v>
      </c>
      <c r="AI105" s="21">
        <f>IxI!AJ106</f>
        <v>2.75913011236485E-2</v>
      </c>
      <c r="AJ105" s="21">
        <f>IxI!AK106</f>
        <v>2.1676636083078502E-2</v>
      </c>
      <c r="AK105" s="21">
        <f>IxI!AL106</f>
        <v>1.5008048217740599E-2</v>
      </c>
      <c r="AL105" s="21">
        <f>IxI!AM106</f>
        <v>5.4042077252634598E-3</v>
      </c>
      <c r="AM105" s="21">
        <f>IxI!AN106</f>
        <v>1.8358857319485499E-3</v>
      </c>
      <c r="AN105" s="21">
        <f>IxI!AO106</f>
        <v>0.11289366677949</v>
      </c>
      <c r="AO105" s="21">
        <f>IxI!AP106</f>
        <v>0.21463442909637601</v>
      </c>
      <c r="AP105" s="21">
        <f>IxI!AQ106</f>
        <v>3.9174131300632999E-2</v>
      </c>
      <c r="AQ105" s="21">
        <f>IxI!AR106</f>
        <v>0.144920502583849</v>
      </c>
      <c r="AR105" s="21">
        <f>IxI!AS106</f>
        <v>1.14593696252311E-2</v>
      </c>
      <c r="AS105" s="21">
        <f>IxI!AT106</f>
        <v>0.44230968186142999</v>
      </c>
      <c r="AT105" s="21">
        <f>IxI!AU106</f>
        <v>2.44447830530213E-2</v>
      </c>
      <c r="AU105" s="21">
        <f>IxI!AV106</f>
        <v>6.0655092588618398E-2</v>
      </c>
      <c r="AV105" s="21">
        <f>IxI!AW106</f>
        <v>0.17677633155372899</v>
      </c>
      <c r="AW105" s="21">
        <f>IxI!AX106</f>
        <v>0.33896923588386002</v>
      </c>
      <c r="AX105" s="21">
        <f>IxI!AY106</f>
        <v>4.00575862730203E-2</v>
      </c>
      <c r="AY105" s="21">
        <f>IxI!AZ106</f>
        <v>3.67144406077713E-2</v>
      </c>
      <c r="AZ105" s="21">
        <f>IxI!BA106</f>
        <v>5.1725253374844002E-2</v>
      </c>
      <c r="BA105" s="21">
        <f>IxI!BB106</f>
        <v>1.5780997533793999E-4</v>
      </c>
      <c r="BB105" s="21">
        <f>IxI!BC106</f>
        <v>1.06006406453181</v>
      </c>
      <c r="BC105" s="21">
        <f>IxI!BD106</f>
        <v>0.214028384094095</v>
      </c>
      <c r="BD105" s="21">
        <f>IxI!BE106</f>
        <v>0.42702627145439498</v>
      </c>
      <c r="BE105" s="21">
        <f>IxI!BF106</f>
        <v>0.41740995389121399</v>
      </c>
      <c r="BF105" s="21">
        <f>IxI!BG106</f>
        <v>1.4671738897095501</v>
      </c>
      <c r="BG105" s="21">
        <f>IxI!BH106</f>
        <v>1.7450346653917099</v>
      </c>
      <c r="BH105" s="21">
        <f>IxI!BI106</f>
        <v>0.204602893570864</v>
      </c>
      <c r="BI105" s="21">
        <f>IxI!BJ106</f>
        <v>0.77414626604300096</v>
      </c>
      <c r="BJ105" s="21">
        <f>IxI!BK106</f>
        <v>0.17243191914234099</v>
      </c>
      <c r="BK105" s="21">
        <f>IxI!BL106</f>
        <v>0.90839198898513596</v>
      </c>
      <c r="BL105" s="21">
        <f>IxI!BM106</f>
        <v>1.3878213784296001</v>
      </c>
      <c r="BM105" s="21">
        <f>IxI!BN106</f>
        <v>0.44979098560339098</v>
      </c>
      <c r="BN105" s="21">
        <f>IxI!BO106</f>
        <v>2.7741256153125202</v>
      </c>
      <c r="BO105" s="21">
        <f>IxI!BP106</f>
        <v>0.63749350461308996</v>
      </c>
      <c r="BP105" s="21">
        <f>IxI!BQ106</f>
        <v>4.1641347891935902E-2</v>
      </c>
      <c r="BQ105" s="21">
        <f>IxI!BR106</f>
        <v>0.110875180926695</v>
      </c>
      <c r="BR105" s="21">
        <f>IxI!BS106</f>
        <v>4.2607609221496603E-2</v>
      </c>
      <c r="BS105" s="21">
        <f>IxI!BT106</f>
        <v>1.04600054346605</v>
      </c>
      <c r="BT105" s="21">
        <f>IxI!BU106</f>
        <v>0.95502760143061505</v>
      </c>
      <c r="BU105" s="21">
        <f>IxI!BV106</f>
        <v>7.5675223485552806E-2</v>
      </c>
      <c r="BV105" s="21">
        <f>IxI!BW106</f>
        <v>5.3153777805953304</v>
      </c>
      <c r="BW105" s="21">
        <f>IxI!BX106</f>
        <v>3.2576752258667501</v>
      </c>
      <c r="BX105" s="21">
        <f>IxI!BY106</f>
        <v>0.57085722909401604</v>
      </c>
      <c r="BY105" s="21">
        <f>IxI!BZ106</f>
        <v>0.53569015462749103</v>
      </c>
      <c r="BZ105" s="21">
        <f>IxI!CA106</f>
        <v>0</v>
      </c>
      <c r="CA105" s="21">
        <f>IxI!CB106</f>
        <v>0.16223726433670299</v>
      </c>
      <c r="CB105" s="21">
        <f>IxI!CC106</f>
        <v>0.20063784480863101</v>
      </c>
      <c r="CC105" s="21">
        <f>IxI!CD106</f>
        <v>0.14313195720285399</v>
      </c>
      <c r="CD105" s="21">
        <f>IxI!CE106</f>
        <v>0.52315773748638295</v>
      </c>
      <c r="CE105" s="21">
        <f>IxI!CF106</f>
        <v>1.33286331517774</v>
      </c>
      <c r="CF105" s="21">
        <f>IxI!CG106</f>
        <v>0.17538309219880499</v>
      </c>
      <c r="CG105" s="21">
        <f>IxI!CH106</f>
        <v>5.0479763686217899E-2</v>
      </c>
      <c r="CH105" s="21">
        <f>IxI!CI106</f>
        <v>9.6376183109559102E-2</v>
      </c>
      <c r="CI105" s="21">
        <f>IxI!CJ106</f>
        <v>1.88590119700748E-2</v>
      </c>
      <c r="CJ105" s="21">
        <f>IxI!CK106</f>
        <v>0.19826191095548801</v>
      </c>
      <c r="CK105" s="21">
        <f>IxI!CL106</f>
        <v>0.495623090346963</v>
      </c>
      <c r="CL105" s="21">
        <f>IxI!CM106</f>
        <v>0.29627993902393901</v>
      </c>
      <c r="CM105" s="21">
        <f>IxI!CN106</f>
        <v>2.6304285062060399E-2</v>
      </c>
      <c r="CN105" s="21">
        <f>IxI!CO106</f>
        <v>0.220269270153063</v>
      </c>
      <c r="CO105" s="21">
        <f>IxI!CP106</f>
        <v>0.284738745464301</v>
      </c>
      <c r="CP105" s="21">
        <f>IxI!CQ106</f>
        <v>1.53460110210457</v>
      </c>
      <c r="CQ105" s="21">
        <f>IxI!CR106</f>
        <v>0.22933543697705699</v>
      </c>
      <c r="CR105" s="21">
        <f>IxI!CS106</f>
        <v>0.56807029393369302</v>
      </c>
      <c r="CS105" s="21">
        <f>IxI!CT106</f>
        <v>0.19546506205435801</v>
      </c>
      <c r="CT105" s="21">
        <f>IxI!CU106</f>
        <v>1.5860400250914099E-2</v>
      </c>
      <c r="CU105" s="21">
        <f>IxI!CV106</f>
        <v>0.44903085497415801</v>
      </c>
      <c r="CV105" s="21">
        <f>IxI!CW106</f>
        <v>7.1128602145646494E-2</v>
      </c>
      <c r="CW105" s="21">
        <f>IxI!CX106</f>
        <v>82.679020654023503</v>
      </c>
      <c r="CX105" s="21">
        <f>IxI!CY106</f>
        <v>2.9734790150591599</v>
      </c>
      <c r="CY105" s="21">
        <f>IxI!CZ106</f>
        <v>3.9068114235429698</v>
      </c>
      <c r="CZ105" s="21">
        <f>IxI!DA106</f>
        <v>7.4211091349776395E-2</v>
      </c>
      <c r="DA105" s="21">
        <f>IxI!DB106</f>
        <v>0.221998044020977</v>
      </c>
      <c r="DB105" s="21">
        <f>IxI!DC106</f>
        <v>0</v>
      </c>
      <c r="DC105" s="21">
        <f>SUM(IxI!DE106:DF106)</f>
        <v>477.51952824334893</v>
      </c>
      <c r="DD105" s="21">
        <v>0</v>
      </c>
      <c r="DE105" s="21">
        <f>SUM(IxI!DH106:DI106)</f>
        <v>0.17807080038378059</v>
      </c>
      <c r="DF105" s="21">
        <f>IxI!DK106</f>
        <v>15.1191189564531</v>
      </c>
      <c r="DG105" s="21">
        <f>SUM(IxI!DL106:DM106)</f>
        <v>-4.9239911491234051E-2</v>
      </c>
      <c r="DH105" s="21">
        <f>IxI!DG106</f>
        <v>23.575519184291799</v>
      </c>
      <c r="DI105" s="21">
        <f>IxI!DO106</f>
        <v>28.652378252614</v>
      </c>
      <c r="DJ105" s="21">
        <f>IxI!DP106</f>
        <v>15.791279272410399</v>
      </c>
      <c r="DK105" s="21">
        <v>0</v>
      </c>
      <c r="DL105" s="21">
        <v>0</v>
      </c>
      <c r="DM105" s="21">
        <v>0</v>
      </c>
      <c r="DN105" s="132">
        <f t="shared" si="2"/>
        <v>685.55725770584718</v>
      </c>
      <c r="DO105" s="22"/>
      <c r="DP105" s="126"/>
      <c r="DQ105" s="409">
        <f>Data!R129</f>
        <v>7033.9983344425691</v>
      </c>
      <c r="DR105" s="141">
        <f>Data!S129</f>
        <v>3.1543565428454475E-3</v>
      </c>
      <c r="DS105" s="21"/>
      <c r="DT105" s="136">
        <v>221.53538889999999</v>
      </c>
      <c r="DU105" s="141">
        <f t="shared" si="3"/>
        <v>5.7629470903568071E-3</v>
      </c>
      <c r="DV105" s="21"/>
    </row>
    <row r="106" spans="1:126">
      <c r="A106" s="24" t="str">
        <f>IxI!B107</f>
        <v>100</v>
      </c>
      <c r="B106" s="23" t="str">
        <f>IxI!C107</f>
        <v>Sports &amp; recreation</v>
      </c>
      <c r="C106" s="21">
        <f>IxI!D107</f>
        <v>4.5442246078773501</v>
      </c>
      <c r="D106" s="21">
        <f>IxI!E107</f>
        <v>0.75961918480364898</v>
      </c>
      <c r="E106" s="21">
        <f>IxI!F107</f>
        <v>0</v>
      </c>
      <c r="F106" s="21">
        <f>IxI!G107</f>
        <v>0</v>
      </c>
      <c r="G106" s="21">
        <f>IxI!H107</f>
        <v>0</v>
      </c>
      <c r="H106" s="21">
        <f>IxI!I107</f>
        <v>0.57354310362205796</v>
      </c>
      <c r="I106" s="21">
        <f>IxI!J107</f>
        <v>0</v>
      </c>
      <c r="J106" s="21">
        <f>IxI!K107</f>
        <v>0.195944971635097</v>
      </c>
      <c r="K106" s="21">
        <f>IxI!L107</f>
        <v>29.165967271571098</v>
      </c>
      <c r="L106" s="21">
        <f>IxI!M107</f>
        <v>0.87489090313926599</v>
      </c>
      <c r="M106" s="21">
        <f>IxI!N107</f>
        <v>0.75839103652640105</v>
      </c>
      <c r="N106" s="21">
        <f>IxI!O107</f>
        <v>0.120523281382029</v>
      </c>
      <c r="O106" s="21">
        <f>IxI!P107</f>
        <v>0.122861762346217</v>
      </c>
      <c r="P106" s="21">
        <f>IxI!Q107</f>
        <v>0.47898743493594498</v>
      </c>
      <c r="Q106" s="21">
        <f>IxI!R107</f>
        <v>0.537483449804525</v>
      </c>
      <c r="R106" s="21">
        <f>IxI!S107</f>
        <v>2.62312179509319E-2</v>
      </c>
      <c r="S106" s="21">
        <f>IxI!T107</f>
        <v>1.7306719468391101</v>
      </c>
      <c r="T106" s="21">
        <f>IxI!U107</f>
        <v>5.6544087812541201E-2</v>
      </c>
      <c r="U106" s="21">
        <f>IxI!V107</f>
        <v>0.36626782422391602</v>
      </c>
      <c r="V106" s="21">
        <f>IxI!W107</f>
        <v>0</v>
      </c>
      <c r="W106" s="21">
        <f>IxI!X107</f>
        <v>0.96867141570118398</v>
      </c>
      <c r="X106" s="21">
        <f>IxI!Y107</f>
        <v>0.40195814072236302</v>
      </c>
      <c r="Y106" s="21">
        <f>IxI!Z107</f>
        <v>2.9642790798725501E-2</v>
      </c>
      <c r="Z106" s="21">
        <f>IxI!AA107</f>
        <v>0.44692379343199801</v>
      </c>
      <c r="AA106" s="21">
        <f>IxI!AB107</f>
        <v>0.49549683133674799</v>
      </c>
      <c r="AB106" s="21">
        <f>IxI!AC107</f>
        <v>1.48675139366647</v>
      </c>
      <c r="AC106" s="21">
        <f>IxI!AD107</f>
        <v>0.22801747182540799</v>
      </c>
      <c r="AD106" s="21">
        <f>IxI!AE107</f>
        <v>6.2001631234460397E-2</v>
      </c>
      <c r="AE106" s="21">
        <f>IxI!AF107</f>
        <v>7.9426181998604295E-2</v>
      </c>
      <c r="AF106" s="21">
        <f>IxI!AG107</f>
        <v>9.6015929719780999E-2</v>
      </c>
      <c r="AG106" s="21">
        <f>IxI!AH107</f>
        <v>9.8316647253754497E-2</v>
      </c>
      <c r="AH106" s="21">
        <f>IxI!AI107</f>
        <v>0.60897295849019295</v>
      </c>
      <c r="AI106" s="21">
        <f>IxI!AJ107</f>
        <v>0.34931332993369102</v>
      </c>
      <c r="AJ106" s="21">
        <f>IxI!AK107</f>
        <v>0.46373882812359701</v>
      </c>
      <c r="AK106" s="21">
        <f>IxI!AL107</f>
        <v>0.57651345497867901</v>
      </c>
      <c r="AL106" s="21">
        <f>IxI!AM107</f>
        <v>2.0290227032576599E-2</v>
      </c>
      <c r="AM106" s="21">
        <f>IxI!AN107</f>
        <v>2.81453900771544E-2</v>
      </c>
      <c r="AN106" s="21">
        <f>IxI!AO107</f>
        <v>3.1151565341678999</v>
      </c>
      <c r="AO106" s="21">
        <f>IxI!AP107</f>
        <v>3.28309060885092</v>
      </c>
      <c r="AP106" s="21">
        <f>IxI!AQ107</f>
        <v>0.56741964339581197</v>
      </c>
      <c r="AQ106" s="21">
        <f>IxI!AR107</f>
        <v>1.95363890205089</v>
      </c>
      <c r="AR106" s="21">
        <f>IxI!AS107</f>
        <v>4.1637885222916303E-2</v>
      </c>
      <c r="AS106" s="21">
        <f>IxI!AT107</f>
        <v>2.6460375871945399</v>
      </c>
      <c r="AT106" s="21">
        <f>IxI!AU107</f>
        <v>0.69417667530432003</v>
      </c>
      <c r="AU106" s="21">
        <f>IxI!AV107</f>
        <v>1.5542994841698501</v>
      </c>
      <c r="AV106" s="21">
        <f>IxI!AW107</f>
        <v>2.95168966042699</v>
      </c>
      <c r="AW106" s="21">
        <f>IxI!AX107</f>
        <v>11.5825604493628</v>
      </c>
      <c r="AX106" s="21">
        <f>IxI!AY107</f>
        <v>0.215314839712725</v>
      </c>
      <c r="AY106" s="21">
        <f>IxI!AZ107</f>
        <v>0.44797542468232099</v>
      </c>
      <c r="AZ106" s="21">
        <f>IxI!BA107</f>
        <v>2.8848471129452</v>
      </c>
      <c r="BA106" s="21">
        <f>IxI!BB107</f>
        <v>6.3512073440681095E-4</v>
      </c>
      <c r="BB106" s="21">
        <f>IxI!BC107</f>
        <v>4.6746606903745098</v>
      </c>
      <c r="BC106" s="21">
        <f>IxI!BD107</f>
        <v>2.4574052034810299</v>
      </c>
      <c r="BD106" s="21">
        <f>IxI!BE107</f>
        <v>2.4789299288044599</v>
      </c>
      <c r="BE106" s="21">
        <f>IxI!BF107</f>
        <v>2.6667676942078802</v>
      </c>
      <c r="BF106" s="21">
        <f>IxI!BG107</f>
        <v>8.81129039438982</v>
      </c>
      <c r="BG106" s="21">
        <f>IxI!BH107</f>
        <v>9.6103366294138208</v>
      </c>
      <c r="BH106" s="21">
        <f>IxI!BI107</f>
        <v>0.24877836522049199</v>
      </c>
      <c r="BI106" s="21">
        <f>IxI!BJ107</f>
        <v>1.34029527227375</v>
      </c>
      <c r="BJ106" s="21">
        <f>IxI!BK107</f>
        <v>0.28889514052784399</v>
      </c>
      <c r="BK106" s="21">
        <f>IxI!BL107</f>
        <v>1.2558435626415001</v>
      </c>
      <c r="BL106" s="21">
        <f>IxI!BM107</f>
        <v>2.3751556516907102</v>
      </c>
      <c r="BM106" s="21">
        <f>IxI!BN107</f>
        <v>1.14922040326937</v>
      </c>
      <c r="BN106" s="21">
        <f>IxI!BO107</f>
        <v>3.84860032283957</v>
      </c>
      <c r="BO106" s="21">
        <f>IxI!BP107</f>
        <v>3.4603033630334901</v>
      </c>
      <c r="BP106" s="21">
        <f>IxI!BQ107</f>
        <v>6.4032127884081698</v>
      </c>
      <c r="BQ106" s="21">
        <f>IxI!BR107</f>
        <v>6.16764233625603</v>
      </c>
      <c r="BR106" s="21">
        <f>IxI!BS107</f>
        <v>4.6545860544509097</v>
      </c>
      <c r="BS106" s="21">
        <f>IxI!BT107</f>
        <v>16.0326813368732</v>
      </c>
      <c r="BT106" s="21">
        <f>IxI!BU107</f>
        <v>4.7123530812847996</v>
      </c>
      <c r="BU106" s="21">
        <f>IxI!BV107</f>
        <v>0.16300208656339099</v>
      </c>
      <c r="BV106" s="21">
        <f>IxI!BW107</f>
        <v>17.6579468153538</v>
      </c>
      <c r="BW106" s="21">
        <f>IxI!BX107</f>
        <v>9.9046932894131903</v>
      </c>
      <c r="BX106" s="21">
        <f>IxI!BY107</f>
        <v>1.27853864095216</v>
      </c>
      <c r="BY106" s="21">
        <f>IxI!BZ107</f>
        <v>1.2901011813307799</v>
      </c>
      <c r="BZ106" s="21">
        <f>IxI!CA107</f>
        <v>0</v>
      </c>
      <c r="CA106" s="21">
        <f>IxI!CB107</f>
        <v>0.90772461003815297</v>
      </c>
      <c r="CB106" s="21">
        <f>IxI!CC107</f>
        <v>1.12122848044492</v>
      </c>
      <c r="CC106" s="21">
        <f>IxI!CD107</f>
        <v>1.6415648661241899</v>
      </c>
      <c r="CD106" s="21">
        <f>IxI!CE107</f>
        <v>5.5608008525489101</v>
      </c>
      <c r="CE106" s="21">
        <f>IxI!CF107</f>
        <v>12.5220906901161</v>
      </c>
      <c r="CF106" s="21">
        <f>IxI!CG107</f>
        <v>1.4969590055717901</v>
      </c>
      <c r="CG106" s="21">
        <f>IxI!CH107</f>
        <v>0.65724188891322699</v>
      </c>
      <c r="CH106" s="21">
        <f>IxI!CI107</f>
        <v>0.84933573989577005</v>
      </c>
      <c r="CI106" s="21">
        <f>IxI!CJ107</f>
        <v>1.1566325074856901E-2</v>
      </c>
      <c r="CJ106" s="21">
        <f>IxI!CK107</f>
        <v>2.92942231285762</v>
      </c>
      <c r="CK106" s="21">
        <f>IxI!CL107</f>
        <v>5.7665943028673503</v>
      </c>
      <c r="CL106" s="21">
        <f>IxI!CM107</f>
        <v>7.8154137443726599</v>
      </c>
      <c r="CM106" s="21">
        <f>IxI!CN107</f>
        <v>0.330754384310184</v>
      </c>
      <c r="CN106" s="21">
        <f>IxI!CO107</f>
        <v>3.2047152376263002</v>
      </c>
      <c r="CO106" s="21">
        <f>IxI!CP107</f>
        <v>3.9660215435750801</v>
      </c>
      <c r="CP106" s="21">
        <f>IxI!CQ107</f>
        <v>18.226751577922599</v>
      </c>
      <c r="CQ106" s="21">
        <f>IxI!CR107</f>
        <v>6.1889604883245104</v>
      </c>
      <c r="CR106" s="21">
        <f>IxI!CS107</f>
        <v>1.0134803554161</v>
      </c>
      <c r="CS106" s="21">
        <f>IxI!CT107</f>
        <v>3.80299697355276</v>
      </c>
      <c r="CT106" s="21">
        <f>IxI!CU107</f>
        <v>0.90657421988832898</v>
      </c>
      <c r="CU106" s="21">
        <f>IxI!CV107</f>
        <v>3.25258060241823</v>
      </c>
      <c r="CV106" s="21">
        <f>IxI!CW107</f>
        <v>6.5751062604995099</v>
      </c>
      <c r="CW106" s="21">
        <f>IxI!CX107</f>
        <v>12.068249199297099</v>
      </c>
      <c r="CX106" s="21">
        <f>IxI!CY107</f>
        <v>13.3924117054852</v>
      </c>
      <c r="CY106" s="21">
        <f>IxI!CZ107</f>
        <v>22.3660107668398</v>
      </c>
      <c r="CZ106" s="21">
        <f>IxI!DA107</f>
        <v>0.24773418967692501</v>
      </c>
      <c r="DA106" s="21">
        <f>IxI!DB107</f>
        <v>1.93307730540675</v>
      </c>
      <c r="DB106" s="21">
        <f>IxI!DC107</f>
        <v>0</v>
      </c>
      <c r="DC106" s="21">
        <f>SUM(IxI!DE107:DF107)</f>
        <v>653.4794376698228</v>
      </c>
      <c r="DD106" s="21">
        <v>0</v>
      </c>
      <c r="DE106" s="21">
        <f>SUM(IxI!DH107:DI107)</f>
        <v>317.71456116641679</v>
      </c>
      <c r="DF106" s="21">
        <f>IxI!DK107</f>
        <v>23.799109604893001</v>
      </c>
      <c r="DG106" s="21">
        <f>SUM(IxI!DL107:DM107)</f>
        <v>-0.69506072452096723</v>
      </c>
      <c r="DH106" s="21">
        <f>IxI!DG107</f>
        <v>34.976228499031599</v>
      </c>
      <c r="DI106" s="21">
        <f>IxI!DO107</f>
        <v>55.146381653481797</v>
      </c>
      <c r="DJ106" s="21">
        <f>IxI!DP107</f>
        <v>30.606441533915401</v>
      </c>
      <c r="DK106" s="21">
        <v>0</v>
      </c>
      <c r="DL106" s="21">
        <v>0</v>
      </c>
      <c r="DM106" s="21">
        <v>0</v>
      </c>
      <c r="DN106" s="132">
        <f t="shared" si="2"/>
        <v>1445.4045356941767</v>
      </c>
      <c r="DO106" s="22"/>
      <c r="DP106" s="126"/>
      <c r="DQ106" s="409">
        <f>Data!R130</f>
        <v>30522.684657875339</v>
      </c>
      <c r="DR106" s="141">
        <f>Data!S130</f>
        <v>1.3687724318093317E-2</v>
      </c>
      <c r="DS106" s="21"/>
      <c r="DT106" s="136">
        <v>101.33092101</v>
      </c>
      <c r="DU106" s="141">
        <f t="shared" si="3"/>
        <v>2.6359884950993263E-3</v>
      </c>
      <c r="DV106" s="21"/>
    </row>
    <row r="107" spans="1:126">
      <c r="A107" s="30" t="str">
        <f>IxI!B108</f>
        <v>101</v>
      </c>
      <c r="B107" s="29" t="str">
        <f>IxI!C108</f>
        <v>Membership organisations</v>
      </c>
      <c r="C107" s="27">
        <f>IxI!D108</f>
        <v>0.313189963102459</v>
      </c>
      <c r="D107" s="27">
        <f>IxI!E108</f>
        <v>0.57853003688645799</v>
      </c>
      <c r="E107" s="27">
        <f>IxI!F108</f>
        <v>0.30482696941336102</v>
      </c>
      <c r="F107" s="27">
        <f>IxI!G108</f>
        <v>4.4090021110966804</v>
      </c>
      <c r="G107" s="27">
        <f>IxI!H108</f>
        <v>5.7274629307548401E-5</v>
      </c>
      <c r="H107" s="27">
        <f>IxI!I108</f>
        <v>1.3979321088726799E-3</v>
      </c>
      <c r="I107" s="27">
        <f>IxI!J108</f>
        <v>0</v>
      </c>
      <c r="J107" s="27">
        <f>IxI!K108</f>
        <v>1.1034871083490899E-3</v>
      </c>
      <c r="K107" s="27">
        <f>IxI!L108</f>
        <v>9.6485603415937399E-2</v>
      </c>
      <c r="L107" s="27">
        <f>IxI!M108</f>
        <v>0.10255529027405801</v>
      </c>
      <c r="M107" s="27">
        <f>IxI!N108</f>
        <v>1.1706771199659601E-2</v>
      </c>
      <c r="N107" s="27">
        <f>IxI!O108</f>
        <v>2.4500576547185301E-3</v>
      </c>
      <c r="O107" s="27">
        <f>IxI!P108</f>
        <v>4.4888142744170599E-4</v>
      </c>
      <c r="P107" s="27">
        <f>IxI!Q108</f>
        <v>0.24517205543634599</v>
      </c>
      <c r="Q107" s="27">
        <f>IxI!R108</f>
        <v>0.104232876112543</v>
      </c>
      <c r="R107" s="27">
        <f>IxI!S108</f>
        <v>6.9193236068510994E-2</v>
      </c>
      <c r="S107" s="27">
        <f>IxI!T108</f>
        <v>0.46452248569612098</v>
      </c>
      <c r="T107" s="27">
        <f>IxI!U108</f>
        <v>1.5105330719577099E-2</v>
      </c>
      <c r="U107" s="27">
        <f>IxI!V108</f>
        <v>2.2499136828984501E-3</v>
      </c>
      <c r="V107" s="27">
        <f>IxI!W108</f>
        <v>0</v>
      </c>
      <c r="W107" s="27">
        <f>IxI!X108</f>
        <v>3.0750676245666899E-3</v>
      </c>
      <c r="X107" s="27">
        <f>IxI!Y108</f>
        <v>8.4411219428060902E-2</v>
      </c>
      <c r="Y107" s="27">
        <f>IxI!Z108</f>
        <v>2.8550541704271798E-4</v>
      </c>
      <c r="Z107" s="27">
        <f>IxI!AA108</f>
        <v>5.4954852705705404E-3</v>
      </c>
      <c r="AA107" s="27">
        <f>IxI!AB108</f>
        <v>0.18610094619168699</v>
      </c>
      <c r="AB107" s="27">
        <f>IxI!AC108</f>
        <v>0.23215335242593699</v>
      </c>
      <c r="AC107" s="27">
        <f>IxI!AD108</f>
        <v>0.14072714493264599</v>
      </c>
      <c r="AD107" s="27">
        <f>IxI!AE108</f>
        <v>1.3470779453836399E-2</v>
      </c>
      <c r="AE107" s="27">
        <f>IxI!AF108</f>
        <v>1.4939082137877599E-2</v>
      </c>
      <c r="AF107" s="27">
        <f>IxI!AG108</f>
        <v>2.99169487452258E-2</v>
      </c>
      <c r="AG107" s="27">
        <f>IxI!AH108</f>
        <v>0.111977513275997</v>
      </c>
      <c r="AH107" s="27">
        <f>IxI!AI108</f>
        <v>0.46616661641908602</v>
      </c>
      <c r="AI107" s="27">
        <f>IxI!AJ108</f>
        <v>0.239669002958531</v>
      </c>
      <c r="AJ107" s="27">
        <f>IxI!AK108</f>
        <v>2.6747362081583899E-3</v>
      </c>
      <c r="AK107" s="27">
        <f>IxI!AL108</f>
        <v>2.4770983385941402E-3</v>
      </c>
      <c r="AL107" s="27">
        <f>IxI!AM108</f>
        <v>9.9530482363369196E-3</v>
      </c>
      <c r="AM107" s="27">
        <f>IxI!AN108</f>
        <v>4.7518018215787503E-3</v>
      </c>
      <c r="AN107" s="27">
        <f>IxI!AO108</f>
        <v>1.03959968607399</v>
      </c>
      <c r="AO107" s="27">
        <f>IxI!AP108</f>
        <v>0.49417139454617998</v>
      </c>
      <c r="AP107" s="27">
        <f>IxI!AQ108</f>
        <v>0.190758384552324</v>
      </c>
      <c r="AQ107" s="27">
        <f>IxI!AR108</f>
        <v>0.46180558658801801</v>
      </c>
      <c r="AR107" s="27">
        <f>IxI!AS108</f>
        <v>3.2598356134668702E-2</v>
      </c>
      <c r="AS107" s="27">
        <f>IxI!AT108</f>
        <v>0.769501366249562</v>
      </c>
      <c r="AT107" s="27">
        <f>IxI!AU108</f>
        <v>0.15675112115037401</v>
      </c>
      <c r="AU107" s="27">
        <f>IxI!AV108</f>
        <v>7.7037045721798203E-2</v>
      </c>
      <c r="AV107" s="27">
        <f>IxI!AW108</f>
        <v>0.80841784371005898</v>
      </c>
      <c r="AW107" s="27">
        <f>IxI!AX108</f>
        <v>4.3381987910375202</v>
      </c>
      <c r="AX107" s="27">
        <f>IxI!AY108</f>
        <v>0.16133139610063599</v>
      </c>
      <c r="AY107" s="27">
        <f>IxI!AZ108</f>
        <v>0.33785117027954298</v>
      </c>
      <c r="AZ107" s="27">
        <f>IxI!BA108</f>
        <v>0.14347537169320701</v>
      </c>
      <c r="BA107" s="27">
        <f>IxI!BB108</f>
        <v>1.08127855419296E-4</v>
      </c>
      <c r="BB107" s="27">
        <f>IxI!BC108</f>
        <v>0.71682471307482098</v>
      </c>
      <c r="BC107" s="27">
        <f>IxI!BD108</f>
        <v>0.56369183273588996</v>
      </c>
      <c r="BD107" s="27">
        <f>IxI!BE108</f>
        <v>0.448315418486813</v>
      </c>
      <c r="BE107" s="27">
        <f>IxI!BF108</f>
        <v>0.183560369378238</v>
      </c>
      <c r="BF107" s="27">
        <f>IxI!BG108</f>
        <v>1.0010026570211701</v>
      </c>
      <c r="BG107" s="27">
        <f>IxI!BH108</f>
        <v>1.04947601245277</v>
      </c>
      <c r="BH107" s="27">
        <f>IxI!BI108</f>
        <v>0.33775885125113803</v>
      </c>
      <c r="BI107" s="27">
        <f>IxI!BJ108</f>
        <v>0.86811265748116795</v>
      </c>
      <c r="BJ107" s="27">
        <f>IxI!BK108</f>
        <v>0.115003841585278</v>
      </c>
      <c r="BK107" s="27">
        <f>IxI!BL108</f>
        <v>0.489481030704639</v>
      </c>
      <c r="BL107" s="27">
        <f>IxI!BM108</f>
        <v>4.9140054988725197</v>
      </c>
      <c r="BM107" s="27">
        <f>IxI!BN108</f>
        <v>0.93654176768432595</v>
      </c>
      <c r="BN107" s="27">
        <f>IxI!BO108</f>
        <v>3.8376484339274799</v>
      </c>
      <c r="BO107" s="27">
        <f>IxI!BP108</f>
        <v>5.81839405542107</v>
      </c>
      <c r="BP107" s="27">
        <f>IxI!BQ108</f>
        <v>0.16249155965677101</v>
      </c>
      <c r="BQ107" s="27">
        <f>IxI!BR108</f>
        <v>9.6550374897981595</v>
      </c>
      <c r="BR107" s="27">
        <f>IxI!BS108</f>
        <v>5.3595084350804703</v>
      </c>
      <c r="BS107" s="27">
        <f>IxI!BT108</f>
        <v>5.0957987629473802</v>
      </c>
      <c r="BT107" s="27">
        <f>IxI!BU108</f>
        <v>0.26483096295860997</v>
      </c>
      <c r="BU107" s="27">
        <f>IxI!BV108</f>
        <v>2.3453648613394499E-2</v>
      </c>
      <c r="BV107" s="27">
        <f>IxI!BW108</f>
        <v>7.1208201821381998</v>
      </c>
      <c r="BW107" s="27">
        <f>IxI!BX108</f>
        <v>4.1805391923543596</v>
      </c>
      <c r="BX107" s="27">
        <f>IxI!BY108</f>
        <v>0.491148019712766</v>
      </c>
      <c r="BY107" s="27">
        <f>IxI!BZ108</f>
        <v>8.3200013288208696E-2</v>
      </c>
      <c r="BZ107" s="27">
        <f>IxI!CA108</f>
        <v>0</v>
      </c>
      <c r="CA107" s="27">
        <f>IxI!CB108</f>
        <v>0.166164419850166</v>
      </c>
      <c r="CB107" s="27">
        <f>IxI!CC108</f>
        <v>0.302692241676289</v>
      </c>
      <c r="CC107" s="27">
        <f>IxI!CD108</f>
        <v>0.45351914098646601</v>
      </c>
      <c r="CD107" s="27">
        <f>IxI!CE108</f>
        <v>0.48044616209639701</v>
      </c>
      <c r="CE107" s="27">
        <f>IxI!CF108</f>
        <v>2.1329795407836598</v>
      </c>
      <c r="CF107" s="27">
        <f>IxI!CG108</f>
        <v>0.49323014153240102</v>
      </c>
      <c r="CG107" s="27">
        <f>IxI!CH108</f>
        <v>0.69098071855020304</v>
      </c>
      <c r="CH107" s="27">
        <f>IxI!CI108</f>
        <v>2.5167718224770401</v>
      </c>
      <c r="CI107" s="27">
        <f>IxI!CJ108</f>
        <v>4.1860753833326703E-3</v>
      </c>
      <c r="CJ107" s="27">
        <f>IxI!CK108</f>
        <v>0.58351332751614804</v>
      </c>
      <c r="CK107" s="27">
        <f>IxI!CL108</f>
        <v>6.0197496372110599</v>
      </c>
      <c r="CL107" s="27">
        <f>IxI!CM108</f>
        <v>1.5122178203362899</v>
      </c>
      <c r="CM107" s="27">
        <f>IxI!CN108</f>
        <v>0.286737011931953</v>
      </c>
      <c r="CN107" s="27">
        <f>IxI!CO108</f>
        <v>4.1559685969481004</v>
      </c>
      <c r="CO107" s="27">
        <f>IxI!CP108</f>
        <v>5.5956073282193204</v>
      </c>
      <c r="CP107" s="27">
        <f>IxI!CQ108</f>
        <v>19.850236440564199</v>
      </c>
      <c r="CQ107" s="27">
        <f>IxI!CR108</f>
        <v>4.0666271916681103</v>
      </c>
      <c r="CR107" s="27">
        <f>IxI!CS108</f>
        <v>1.0082895620666199</v>
      </c>
      <c r="CS107" s="27">
        <f>IxI!CT108</f>
        <v>8.6856073899068296</v>
      </c>
      <c r="CT107" s="27">
        <f>IxI!CU108</f>
        <v>1.0820784990836201</v>
      </c>
      <c r="CU107" s="27">
        <f>IxI!CV108</f>
        <v>7.2398799826897502</v>
      </c>
      <c r="CV107" s="27">
        <f>IxI!CW108</f>
        <v>3.7399906682498498</v>
      </c>
      <c r="CW107" s="27">
        <f>IxI!CX108</f>
        <v>22.290389746620399</v>
      </c>
      <c r="CX107" s="27">
        <f>IxI!CY108</f>
        <v>62.586064507078603</v>
      </c>
      <c r="CY107" s="27">
        <f>IxI!CZ108</f>
        <v>44.704414574405902</v>
      </c>
      <c r="CZ107" s="27">
        <f>IxI!DA108</f>
        <v>0.116017134844971</v>
      </c>
      <c r="DA107" s="27">
        <f>IxI!DB108</f>
        <v>1.1176777741783399</v>
      </c>
      <c r="DB107" s="27">
        <f>IxI!DC108</f>
        <v>0</v>
      </c>
      <c r="DC107" s="27">
        <f>SUM(IxI!DE108:DF108)</f>
        <v>264.447392288841</v>
      </c>
      <c r="DD107" s="27">
        <v>0</v>
      </c>
      <c r="DE107" s="27">
        <f>SUM(IxI!DH108:DI108)</f>
        <v>0.5857299690969785</v>
      </c>
      <c r="DF107" s="27">
        <f>IxI!DK108</f>
        <v>1.3646829869233601</v>
      </c>
      <c r="DG107" s="27">
        <f>SUM(IxI!DL108:DM108)</f>
        <v>-2.53560568384689E-2</v>
      </c>
      <c r="DH107" s="27">
        <f>IxI!DG108</f>
        <v>5.3584080556063798E-2</v>
      </c>
      <c r="DI107" s="27">
        <f>IxI!DO108</f>
        <v>3.01357219157837</v>
      </c>
      <c r="DJ107" s="27">
        <f>IxI!DP108</f>
        <v>1.3856533831725499</v>
      </c>
      <c r="DK107" s="27">
        <v>0</v>
      </c>
      <c r="DL107" s="27">
        <v>0</v>
      </c>
      <c r="DM107" s="27">
        <v>0</v>
      </c>
      <c r="DN107" s="133">
        <f t="shared" si="2"/>
        <v>543.70602297342396</v>
      </c>
      <c r="DO107" s="22"/>
      <c r="DP107" s="126"/>
      <c r="DQ107" s="410">
        <f>Data!R131</f>
        <v>19298.631853959385</v>
      </c>
      <c r="DR107" s="142">
        <f>Data!S131</f>
        <v>8.6543616819503514E-3</v>
      </c>
      <c r="DS107" s="21"/>
      <c r="DT107" s="137">
        <v>52.010051740000002</v>
      </c>
      <c r="DU107" s="142">
        <f t="shared" si="3"/>
        <v>1.3529719916651206E-3</v>
      </c>
      <c r="DV107" s="21"/>
    </row>
    <row r="108" spans="1:126">
      <c r="A108" s="24" t="str">
        <f>IxI!B109</f>
        <v>102</v>
      </c>
      <c r="B108" s="23" t="str">
        <f>IxI!C109</f>
        <v>Repairs - personal and household</v>
      </c>
      <c r="C108" s="21">
        <f>IxI!D109</f>
        <v>2.1426051815900099E-2</v>
      </c>
      <c r="D108" s="21">
        <f>IxI!E109</f>
        <v>5.0395584363619502E-4</v>
      </c>
      <c r="E108" s="21">
        <f>IxI!F109</f>
        <v>2.9734353732419798E-3</v>
      </c>
      <c r="F108" s="21">
        <f>IxI!G109</f>
        <v>3.2473469357099599E-3</v>
      </c>
      <c r="G108" s="21">
        <f>IxI!H109</f>
        <v>3.18283208872109E-3</v>
      </c>
      <c r="H108" s="21">
        <f>IxI!I109</f>
        <v>8.4041145673506394E-3</v>
      </c>
      <c r="I108" s="21">
        <f>IxI!J109</f>
        <v>0</v>
      </c>
      <c r="J108" s="21">
        <f>IxI!K109</f>
        <v>4.3485762948281296E-3</v>
      </c>
      <c r="K108" s="21">
        <f>IxI!L109</f>
        <v>4.7320198398431601E-2</v>
      </c>
      <c r="L108" s="21">
        <f>IxI!M109</f>
        <v>1.9180131064562001E-2</v>
      </c>
      <c r="M108" s="21">
        <f>IxI!N109</f>
        <v>2.0449685924274201E-2</v>
      </c>
      <c r="N108" s="21">
        <f>IxI!O109</f>
        <v>6.5148962019083503E-3</v>
      </c>
      <c r="O108" s="21">
        <f>IxI!P109</f>
        <v>1.31143720447236E-3</v>
      </c>
      <c r="P108" s="21">
        <f>IxI!Q109</f>
        <v>1.32056004396845E-2</v>
      </c>
      <c r="Q108" s="21">
        <f>IxI!R109</f>
        <v>2.1767319626380201E-2</v>
      </c>
      <c r="R108" s="21">
        <f>IxI!S109</f>
        <v>3.8808801389546501E-3</v>
      </c>
      <c r="S108" s="21">
        <f>IxI!T109</f>
        <v>0.127214942844734</v>
      </c>
      <c r="T108" s="21">
        <f>IxI!U109</f>
        <v>5.1757084837932999E-3</v>
      </c>
      <c r="U108" s="21">
        <f>IxI!V109</f>
        <v>9.2043630287564696E-3</v>
      </c>
      <c r="V108" s="21">
        <f>IxI!W109</f>
        <v>0</v>
      </c>
      <c r="W108" s="21">
        <f>IxI!X109</f>
        <v>1.12729967901408E-2</v>
      </c>
      <c r="X108" s="21">
        <f>IxI!Y109</f>
        <v>4.2466147136456099E-2</v>
      </c>
      <c r="Y108" s="21">
        <f>IxI!Z109</f>
        <v>2.9672183816822199E-3</v>
      </c>
      <c r="Z108" s="21">
        <f>IxI!AA109</f>
        <v>1.9754234797826401E-2</v>
      </c>
      <c r="AA108" s="21">
        <f>IxI!AB109</f>
        <v>1.7600060400028199E-2</v>
      </c>
      <c r="AB108" s="21">
        <f>IxI!AC109</f>
        <v>4.3568049902554397E-2</v>
      </c>
      <c r="AC108" s="21">
        <f>IxI!AD109</f>
        <v>8.3244633316250802E-2</v>
      </c>
      <c r="AD108" s="21">
        <f>IxI!AE109</f>
        <v>1.7175359157622001E-3</v>
      </c>
      <c r="AE108" s="21">
        <f>IxI!AF109</f>
        <v>4.0147446013586502E-3</v>
      </c>
      <c r="AF108" s="21">
        <f>IxI!AG109</f>
        <v>1.54796952126916E-2</v>
      </c>
      <c r="AG108" s="21">
        <f>IxI!AH109</f>
        <v>3.0361242342808502E-3</v>
      </c>
      <c r="AH108" s="21">
        <f>IxI!AI109</f>
        <v>3.01618584618197E-2</v>
      </c>
      <c r="AI108" s="21">
        <f>IxI!AJ109</f>
        <v>1.74749798740844E-2</v>
      </c>
      <c r="AJ108" s="21">
        <f>IxI!AK109</f>
        <v>9.7755077329864E-3</v>
      </c>
      <c r="AK108" s="21">
        <f>IxI!AL109</f>
        <v>2.521686542785E-2</v>
      </c>
      <c r="AL108" s="21">
        <f>IxI!AM109</f>
        <v>3.6147573948557398E-3</v>
      </c>
      <c r="AM108" s="21">
        <f>IxI!AN109</f>
        <v>2.1964023767795798E-3</v>
      </c>
      <c r="AN108" s="21">
        <f>IxI!AO109</f>
        <v>7.9306237161977794E-2</v>
      </c>
      <c r="AO108" s="21">
        <f>IxI!AP109</f>
        <v>0.109999587559129</v>
      </c>
      <c r="AP108" s="21">
        <f>IxI!AQ109</f>
        <v>6.3561944338930504E-2</v>
      </c>
      <c r="AQ108" s="21">
        <f>IxI!AR109</f>
        <v>7.6350345459546304E-2</v>
      </c>
      <c r="AR108" s="21">
        <f>IxI!AS109</f>
        <v>2.13451912577735E-2</v>
      </c>
      <c r="AS108" s="21">
        <f>IxI!AT109</f>
        <v>0.19278159070954801</v>
      </c>
      <c r="AT108" s="21">
        <f>IxI!AU109</f>
        <v>8.2879571114415004E-3</v>
      </c>
      <c r="AU108" s="21">
        <f>IxI!AV109</f>
        <v>2.20159190981336E-2</v>
      </c>
      <c r="AV108" s="21">
        <f>IxI!AW109</f>
        <v>6.98757889955018E-2</v>
      </c>
      <c r="AW108" s="21">
        <f>IxI!AX109</f>
        <v>0.106191182515566</v>
      </c>
      <c r="AX108" s="21">
        <f>IxI!AY109</f>
        <v>1.8527031730793501E-2</v>
      </c>
      <c r="AY108" s="21">
        <f>IxI!AZ109</f>
        <v>8.3434791007852796E-2</v>
      </c>
      <c r="AZ108" s="21">
        <f>IxI!BA109</f>
        <v>0.689323418762401</v>
      </c>
      <c r="BA108" s="21">
        <f>IxI!BB109</f>
        <v>6.5429556895966096E-5</v>
      </c>
      <c r="BB108" s="21">
        <f>IxI!BC109</f>
        <v>0.22881819327633299</v>
      </c>
      <c r="BC108" s="21">
        <f>IxI!BD109</f>
        <v>8.10294818636451E-2</v>
      </c>
      <c r="BD108" s="21">
        <f>IxI!BE109</f>
        <v>0.15270594098336801</v>
      </c>
      <c r="BE108" s="21">
        <f>IxI!BF109</f>
        <v>0.132530065918019</v>
      </c>
      <c r="BF108" s="21">
        <f>IxI!BG109</f>
        <v>2.0171688878982601</v>
      </c>
      <c r="BG108" s="21">
        <f>IxI!BH109</f>
        <v>2.05916997229901</v>
      </c>
      <c r="BH108" s="21">
        <f>IxI!BI109</f>
        <v>4.8800062979102402E-2</v>
      </c>
      <c r="BI108" s="21">
        <f>IxI!BJ109</f>
        <v>0.92567917918971698</v>
      </c>
      <c r="BJ108" s="21">
        <f>IxI!BK109</f>
        <v>0.18661731759502301</v>
      </c>
      <c r="BK108" s="21">
        <f>IxI!BL109</f>
        <v>0.98520277918298704</v>
      </c>
      <c r="BL108" s="21">
        <f>IxI!BM109</f>
        <v>0.63216718455443399</v>
      </c>
      <c r="BM108" s="21">
        <f>IxI!BN109</f>
        <v>0.24866901583586501</v>
      </c>
      <c r="BN108" s="21">
        <f>IxI!BO109</f>
        <v>0.62275655345612702</v>
      </c>
      <c r="BO108" s="21">
        <f>IxI!BP109</f>
        <v>0.340820326876139</v>
      </c>
      <c r="BP108" s="21">
        <f>IxI!BQ109</f>
        <v>7.2520464991361402E-2</v>
      </c>
      <c r="BQ108" s="21">
        <f>IxI!BR109</f>
        <v>0.112655997209595</v>
      </c>
      <c r="BR108" s="21">
        <f>IxI!BS109</f>
        <v>4.24758256899029E-2</v>
      </c>
      <c r="BS108" s="21">
        <f>IxI!BT109</f>
        <v>0.31338385809552</v>
      </c>
      <c r="BT108" s="21">
        <f>IxI!BU109</f>
        <v>0.85874184641916196</v>
      </c>
      <c r="BU108" s="21">
        <f>IxI!BV109</f>
        <v>8.6991591882603594E-2</v>
      </c>
      <c r="BV108" s="21">
        <f>IxI!BW109</f>
        <v>3.5528439743927001</v>
      </c>
      <c r="BW108" s="21">
        <f>IxI!BX109</f>
        <v>1.88521506111561</v>
      </c>
      <c r="BX108" s="21">
        <f>IxI!BY109</f>
        <v>0.80953615917893396</v>
      </c>
      <c r="BY108" s="21">
        <f>IxI!BZ109</f>
        <v>0.12358533358458799</v>
      </c>
      <c r="BZ108" s="21">
        <f>IxI!CA109</f>
        <v>0</v>
      </c>
      <c r="CA108" s="21">
        <f>IxI!CB109</f>
        <v>0.34042304353710701</v>
      </c>
      <c r="CB108" s="21">
        <f>IxI!CC109</f>
        <v>0.163638053635142</v>
      </c>
      <c r="CC108" s="21">
        <f>IxI!CD109</f>
        <v>0.20524236684345401</v>
      </c>
      <c r="CD108" s="21">
        <f>IxI!CE109</f>
        <v>0.40922829631577401</v>
      </c>
      <c r="CE108" s="21">
        <f>IxI!CF109</f>
        <v>2.6145582936862102</v>
      </c>
      <c r="CF108" s="21">
        <f>IxI!CG109</f>
        <v>0.19305690008493301</v>
      </c>
      <c r="CG108" s="21">
        <f>IxI!CH109</f>
        <v>5.2562491779487602E-2</v>
      </c>
      <c r="CH108" s="21">
        <f>IxI!CI109</f>
        <v>7.0926991325980196E-2</v>
      </c>
      <c r="CI108" s="21">
        <f>IxI!CJ109</f>
        <v>6.12216615030066E-3</v>
      </c>
      <c r="CJ108" s="21">
        <f>IxI!CK109</f>
        <v>0.22308170222979201</v>
      </c>
      <c r="CK108" s="21">
        <f>IxI!CL109</f>
        <v>0.36886515258975899</v>
      </c>
      <c r="CL108" s="21">
        <f>IxI!CM109</f>
        <v>0.436935698708178</v>
      </c>
      <c r="CM108" s="21">
        <f>IxI!CN109</f>
        <v>3.2107226801622403E-2</v>
      </c>
      <c r="CN108" s="21">
        <f>IxI!CO109</f>
        <v>0.25003642508090701</v>
      </c>
      <c r="CO108" s="21">
        <f>IxI!CP109</f>
        <v>0.269612099652002</v>
      </c>
      <c r="CP108" s="21">
        <f>IxI!CQ109</f>
        <v>41.018435929604699</v>
      </c>
      <c r="CQ108" s="21">
        <f>IxI!CR109</f>
        <v>3.5243434852773601</v>
      </c>
      <c r="CR108" s="21">
        <f>IxI!CS109</f>
        <v>13.3896902351169</v>
      </c>
      <c r="CS108" s="21">
        <f>IxI!CT109</f>
        <v>0.94531233994812702</v>
      </c>
      <c r="CT108" s="21">
        <f>IxI!CU109</f>
        <v>0.197036571372978</v>
      </c>
      <c r="CU108" s="21">
        <f>IxI!CV109</f>
        <v>3.55068224800347E-2</v>
      </c>
      <c r="CV108" s="21">
        <f>IxI!CW109</f>
        <v>0.39310474879672302</v>
      </c>
      <c r="CW108" s="21">
        <f>IxI!CX109</f>
        <v>0.25687773855803703</v>
      </c>
      <c r="CX108" s="21">
        <f>IxI!CY109</f>
        <v>1.4091471192926599</v>
      </c>
      <c r="CY108" s="21">
        <f>IxI!CZ109</f>
        <v>0.17347248124556999</v>
      </c>
      <c r="CZ108" s="21">
        <f>IxI!DA109</f>
        <v>0.93116141665586005</v>
      </c>
      <c r="DA108" s="21">
        <f>IxI!DB109</f>
        <v>0.403173274351878</v>
      </c>
      <c r="DB108" s="21">
        <f>IxI!DC109</f>
        <v>0</v>
      </c>
      <c r="DC108" s="21">
        <f>SUM(IxI!DE109:DF109)</f>
        <v>58.252931574087697</v>
      </c>
      <c r="DD108" s="21">
        <v>0</v>
      </c>
      <c r="DE108" s="21">
        <f>SUM(IxI!DH109:DI109)</f>
        <v>0</v>
      </c>
      <c r="DF108" s="21">
        <f>IxI!DK109</f>
        <v>5.2788069695328304</v>
      </c>
      <c r="DG108" s="21">
        <f>SUM(IxI!DL109:DM109)</f>
        <v>-1.0210794162317101</v>
      </c>
      <c r="DH108" s="21">
        <f>IxI!DG109</f>
        <v>0.120696702258415</v>
      </c>
      <c r="DI108" s="21">
        <f>IxI!DO109</f>
        <v>51.637706156618698</v>
      </c>
      <c r="DJ108" s="21">
        <f>IxI!DP109</f>
        <v>15.399166140577501</v>
      </c>
      <c r="DK108" s="21">
        <v>0</v>
      </c>
      <c r="DL108" s="21">
        <v>0</v>
      </c>
      <c r="DM108" s="21">
        <v>0</v>
      </c>
      <c r="DN108" s="132">
        <f t="shared" si="2"/>
        <v>216.69591197593112</v>
      </c>
      <c r="DO108" s="22"/>
      <c r="DP108" s="126"/>
      <c r="DQ108" s="409">
        <f>Data!R132</f>
        <v>3112.7171676479265</v>
      </c>
      <c r="DR108" s="141">
        <f>Data!S132</f>
        <v>1.3958803083190799E-3</v>
      </c>
      <c r="DS108" s="21"/>
      <c r="DT108" s="136">
        <v>23.972870919999998</v>
      </c>
      <c r="DU108" s="141">
        <f t="shared" si="3"/>
        <v>6.2362220050664471E-4</v>
      </c>
      <c r="DV108" s="21"/>
    </row>
    <row r="109" spans="1:126">
      <c r="A109" s="24" t="str">
        <f>IxI!B110</f>
        <v>103</v>
      </c>
      <c r="B109" s="23" t="str">
        <f>IxI!C110</f>
        <v>Other personal services</v>
      </c>
      <c r="C109" s="21">
        <f>IxI!D110</f>
        <v>8.28781442668797E-2</v>
      </c>
      <c r="D109" s="21">
        <f>IxI!E110</f>
        <v>3.0015099495166401E-3</v>
      </c>
      <c r="E109" s="21">
        <f>IxI!F110</f>
        <v>7.8649665396359203E-2</v>
      </c>
      <c r="F109" s="21">
        <f>IxI!G110</f>
        <v>9.9983328875859201E-3</v>
      </c>
      <c r="G109" s="21">
        <f>IxI!H110</f>
        <v>8.4081423624307403E-3</v>
      </c>
      <c r="H109" s="21">
        <f>IxI!I110</f>
        <v>1.9131120872355901E-2</v>
      </c>
      <c r="I109" s="21">
        <f>IxI!J110</f>
        <v>0</v>
      </c>
      <c r="J109" s="21">
        <f>IxI!K110</f>
        <v>1.26469033503283E-2</v>
      </c>
      <c r="K109" s="21">
        <f>IxI!L110</f>
        <v>9.8551131590618599</v>
      </c>
      <c r="L109" s="21">
        <f>IxI!M110</f>
        <v>2.18901683867108E-2</v>
      </c>
      <c r="M109" s="21">
        <f>IxI!N110</f>
        <v>2.10573204776228E-2</v>
      </c>
      <c r="N109" s="21">
        <f>IxI!O110</f>
        <v>9.3116852399016906E-3</v>
      </c>
      <c r="O109" s="21">
        <f>IxI!P110</f>
        <v>2.6654403563695301E-3</v>
      </c>
      <c r="P109" s="21">
        <f>IxI!Q110</f>
        <v>3.2272507744795398E-2</v>
      </c>
      <c r="Q109" s="21">
        <f>IxI!R110</f>
        <v>0.178225297047193</v>
      </c>
      <c r="R109" s="21">
        <f>IxI!S110</f>
        <v>5.0604214268146199E-3</v>
      </c>
      <c r="S109" s="21">
        <f>IxI!T110</f>
        <v>0.70247958621506801</v>
      </c>
      <c r="T109" s="21">
        <f>IxI!U110</f>
        <v>2.3615131158738999E-2</v>
      </c>
      <c r="U109" s="21">
        <f>IxI!V110</f>
        <v>1.86978028319176E-2</v>
      </c>
      <c r="V109" s="21">
        <f>IxI!W110</f>
        <v>0</v>
      </c>
      <c r="W109" s="21">
        <f>IxI!X110</f>
        <v>1.5893742673101199E-2</v>
      </c>
      <c r="X109" s="21">
        <f>IxI!Y110</f>
        <v>1.2517474822940199E-2</v>
      </c>
      <c r="Y109" s="21">
        <f>IxI!Z110</f>
        <v>4.7202513689814703E-3</v>
      </c>
      <c r="Z109" s="21">
        <f>IxI!AA110</f>
        <v>3.0324996179532999E-2</v>
      </c>
      <c r="AA109" s="21">
        <f>IxI!AB110</f>
        <v>5.93411828556882E-2</v>
      </c>
      <c r="AB109" s="21">
        <f>IxI!AC110</f>
        <v>0.29512237240280897</v>
      </c>
      <c r="AC109" s="21">
        <f>IxI!AD110</f>
        <v>0.100232595510005</v>
      </c>
      <c r="AD109" s="21">
        <f>IxI!AE110</f>
        <v>1.51807062610077E-2</v>
      </c>
      <c r="AE109" s="21">
        <f>IxI!AF110</f>
        <v>9.0130132288871196E-3</v>
      </c>
      <c r="AF109" s="21">
        <f>IxI!AG110</f>
        <v>5.3409086527105003E-3</v>
      </c>
      <c r="AG109" s="21">
        <f>IxI!AH110</f>
        <v>0.10005839038935301</v>
      </c>
      <c r="AH109" s="21">
        <f>IxI!AI110</f>
        <v>0.168822349316153</v>
      </c>
      <c r="AI109" s="21">
        <f>IxI!AJ110</f>
        <v>8.0753046607041204E-2</v>
      </c>
      <c r="AJ109" s="21">
        <f>IxI!AK110</f>
        <v>0.12895478196271101</v>
      </c>
      <c r="AK109" s="21">
        <f>IxI!AL110</f>
        <v>0.14432343091625399</v>
      </c>
      <c r="AL109" s="21">
        <f>IxI!AM110</f>
        <v>4.9087950408150997E-2</v>
      </c>
      <c r="AM109" s="21">
        <f>IxI!AN110</f>
        <v>1.02185699105889E-2</v>
      </c>
      <c r="AN109" s="21">
        <f>IxI!AO110</f>
        <v>0.66311641257894005</v>
      </c>
      <c r="AO109" s="21">
        <f>IxI!AP110</f>
        <v>0.793529267428427</v>
      </c>
      <c r="AP109" s="21">
        <f>IxI!AQ110</f>
        <v>2.2895094667699099E-2</v>
      </c>
      <c r="AQ109" s="21">
        <f>IxI!AR110</f>
        <v>0.27397065300574402</v>
      </c>
      <c r="AR109" s="21">
        <f>IxI!AS110</f>
        <v>1.7987209599566002E-2</v>
      </c>
      <c r="AS109" s="21">
        <f>IxI!AT110</f>
        <v>0.72858973027774998</v>
      </c>
      <c r="AT109" s="21">
        <f>IxI!AU110</f>
        <v>0.10993902472869301</v>
      </c>
      <c r="AU109" s="21">
        <f>IxI!AV110</f>
        <v>0.29424915788391698</v>
      </c>
      <c r="AV109" s="21">
        <f>IxI!AW110</f>
        <v>0.66049976899202101</v>
      </c>
      <c r="AW109" s="21">
        <f>IxI!AX110</f>
        <v>7.3366528991583699</v>
      </c>
      <c r="AX109" s="21">
        <f>IxI!AY110</f>
        <v>0.22926492340176499</v>
      </c>
      <c r="AY109" s="21">
        <f>IxI!AZ110</f>
        <v>3.0453905172695601E-2</v>
      </c>
      <c r="AZ109" s="21">
        <f>IxI!BA110</f>
        <v>0.34364276832303497</v>
      </c>
      <c r="BA109" s="21">
        <f>IxI!BB110</f>
        <v>2.0203968785108901E-2</v>
      </c>
      <c r="BB109" s="21">
        <f>IxI!BC110</f>
        <v>2.4515594775201599</v>
      </c>
      <c r="BC109" s="21">
        <f>IxI!BD110</f>
        <v>0.34861617897914299</v>
      </c>
      <c r="BD109" s="21">
        <f>IxI!BE110</f>
        <v>0.49042362707710502</v>
      </c>
      <c r="BE109" s="21">
        <f>IxI!BF110</f>
        <v>0.20348869549856399</v>
      </c>
      <c r="BF109" s="21">
        <f>IxI!BG110</f>
        <v>1.8234370211017801</v>
      </c>
      <c r="BG109" s="21">
        <f>IxI!BH110</f>
        <v>8.0237328506079209</v>
      </c>
      <c r="BH109" s="21">
        <f>IxI!BI110</f>
        <v>0.67768467045732095</v>
      </c>
      <c r="BI109" s="21">
        <f>IxI!BJ110</f>
        <v>0.98884658614371601</v>
      </c>
      <c r="BJ109" s="21">
        <f>IxI!BK110</f>
        <v>1.8577577005677499</v>
      </c>
      <c r="BK109" s="21">
        <f>IxI!BL110</f>
        <v>6.4507937600980796</v>
      </c>
      <c r="BL109" s="21">
        <f>IxI!BM110</f>
        <v>1.6516381744208599</v>
      </c>
      <c r="BM109" s="21">
        <f>IxI!BN110</f>
        <v>4.8060539208007196</v>
      </c>
      <c r="BN109" s="21">
        <f>IxI!BO110</f>
        <v>3.3121895770131302</v>
      </c>
      <c r="BO109" s="21">
        <f>IxI!BP110</f>
        <v>13.7625246809631</v>
      </c>
      <c r="BP109" s="21">
        <f>IxI!BQ110</f>
        <v>0.47311880488741698</v>
      </c>
      <c r="BQ109" s="21">
        <f>IxI!BR110</f>
        <v>1.55243756876012</v>
      </c>
      <c r="BR109" s="21">
        <f>IxI!BS110</f>
        <v>0.82552583403500102</v>
      </c>
      <c r="BS109" s="21">
        <f>IxI!BT110</f>
        <v>3.8954276182943599</v>
      </c>
      <c r="BT109" s="21">
        <f>IxI!BU110</f>
        <v>0.99436714504638701</v>
      </c>
      <c r="BU109" s="21">
        <f>IxI!BV110</f>
        <v>7.3011509107441003E-2</v>
      </c>
      <c r="BV109" s="21">
        <f>IxI!BW110</f>
        <v>14.599180967263701</v>
      </c>
      <c r="BW109" s="21">
        <f>IxI!BX110</f>
        <v>4.7423101291855003</v>
      </c>
      <c r="BX109" s="21">
        <f>IxI!BY110</f>
        <v>0.57247923272340495</v>
      </c>
      <c r="BY109" s="21">
        <f>IxI!BZ110</f>
        <v>0.32086536079967898</v>
      </c>
      <c r="BZ109" s="21">
        <f>IxI!CA110</f>
        <v>0</v>
      </c>
      <c r="CA109" s="21">
        <f>IxI!CB110</f>
        <v>1.31934981505698</v>
      </c>
      <c r="CB109" s="21">
        <f>IxI!CC110</f>
        <v>0.560049977969579</v>
      </c>
      <c r="CC109" s="21">
        <f>IxI!CD110</f>
        <v>1.55755333630418</v>
      </c>
      <c r="CD109" s="21">
        <f>IxI!CE110</f>
        <v>1.3999954428314101</v>
      </c>
      <c r="CE109" s="21">
        <f>IxI!CF110</f>
        <v>12.477284710719999</v>
      </c>
      <c r="CF109" s="21">
        <f>IxI!CG110</f>
        <v>2.0880056328746202</v>
      </c>
      <c r="CG109" s="21">
        <f>IxI!CH110</f>
        <v>0.648116154070282</v>
      </c>
      <c r="CH109" s="21">
        <f>IxI!CI110</f>
        <v>0.45899443744625001</v>
      </c>
      <c r="CI109" s="21">
        <f>IxI!CJ110</f>
        <v>0.50897297681076703</v>
      </c>
      <c r="CJ109" s="21">
        <f>IxI!CK110</f>
        <v>11.6752135798165</v>
      </c>
      <c r="CK109" s="21">
        <f>IxI!CL110</f>
        <v>2.4239692919900699</v>
      </c>
      <c r="CL109" s="21">
        <f>IxI!CM110</f>
        <v>1.4353788083394601</v>
      </c>
      <c r="CM109" s="21">
        <f>IxI!CN110</f>
        <v>0.16861053296874901</v>
      </c>
      <c r="CN109" s="21">
        <f>IxI!CO110</f>
        <v>0.77095560317252099</v>
      </c>
      <c r="CO109" s="21">
        <f>IxI!CP110</f>
        <v>0.153323907212778</v>
      </c>
      <c r="CP109" s="21">
        <f>IxI!CQ110</f>
        <v>40.359845365872403</v>
      </c>
      <c r="CQ109" s="21">
        <f>IxI!CR110</f>
        <v>3.27675586541194</v>
      </c>
      <c r="CR109" s="21">
        <f>IxI!CS110</f>
        <v>35.008196223625497</v>
      </c>
      <c r="CS109" s="21">
        <f>IxI!CT110</f>
        <v>8.3540477914583509</v>
      </c>
      <c r="CT109" s="21">
        <f>IxI!CU110</f>
        <v>0.97999029130247195</v>
      </c>
      <c r="CU109" s="21">
        <f>IxI!CV110</f>
        <v>1.5010201088427999</v>
      </c>
      <c r="CV109" s="21">
        <f>IxI!CW110</f>
        <v>0.85637265831209397</v>
      </c>
      <c r="CW109" s="21">
        <f>IxI!CX110</f>
        <v>0.86817596314089196</v>
      </c>
      <c r="CX109" s="21">
        <f>IxI!CY110</f>
        <v>1.6045049911837701</v>
      </c>
      <c r="CY109" s="21">
        <f>IxI!CZ110</f>
        <v>0.91985368764174102</v>
      </c>
      <c r="CZ109" s="21">
        <f>IxI!DA110</f>
        <v>7.7366677850014706E-2</v>
      </c>
      <c r="DA109" s="21">
        <f>IxI!DB110</f>
        <v>12.952800602078399</v>
      </c>
      <c r="DB109" s="21">
        <f>IxI!DC110</f>
        <v>0</v>
      </c>
      <c r="DC109" s="21">
        <f>SUM(IxI!DE110:DF110)</f>
        <v>886.697296266536</v>
      </c>
      <c r="DD109" s="21">
        <v>0</v>
      </c>
      <c r="DE109" s="21">
        <f>SUM(IxI!DH110:DI110)</f>
        <v>0.40028162944378398</v>
      </c>
      <c r="DF109" s="21">
        <f>IxI!DK110</f>
        <v>7.2493347007979603</v>
      </c>
      <c r="DG109" s="21">
        <f>SUM(IxI!DL110:DM110)</f>
        <v>-1.095280404652978</v>
      </c>
      <c r="DH109" s="21">
        <f>IxI!DG110</f>
        <v>10.8218505668756</v>
      </c>
      <c r="DI109" s="21">
        <f>IxI!DO110</f>
        <v>26.869438092863401</v>
      </c>
      <c r="DJ109" s="21">
        <f>IxI!DP110</f>
        <v>14.726014227676799</v>
      </c>
      <c r="DK109" s="21">
        <v>0</v>
      </c>
      <c r="DL109" s="21">
        <v>0</v>
      </c>
      <c r="DM109" s="21">
        <v>0</v>
      </c>
      <c r="DN109" s="132">
        <f t="shared" si="2"/>
        <v>1188.8111134916996</v>
      </c>
      <c r="DO109" s="22"/>
      <c r="DP109" s="126"/>
      <c r="DQ109" s="409">
        <f>Data!R133</f>
        <v>22738.020063757645</v>
      </c>
      <c r="DR109" s="141">
        <f>Data!S133</f>
        <v>1.0196735760977255E-2</v>
      </c>
      <c r="DS109" s="21"/>
      <c r="DT109" s="136">
        <v>375.75469270000002</v>
      </c>
      <c r="DU109" s="141">
        <f t="shared" si="3"/>
        <v>9.7747561856171752E-3</v>
      </c>
      <c r="DV109" s="21"/>
    </row>
    <row r="110" spans="1:126">
      <c r="A110" s="20" t="str">
        <f>IxI!B111</f>
        <v>104</v>
      </c>
      <c r="B110" s="19" t="str">
        <f>IxI!C111</f>
        <v>Households as employers</v>
      </c>
      <c r="C110" s="17">
        <f>IxI!D111</f>
        <v>3.2750710948958798E-3</v>
      </c>
      <c r="D110" s="17">
        <f>IxI!E111</f>
        <v>1.8665087040038901E-6</v>
      </c>
      <c r="E110" s="17">
        <f>IxI!F111</f>
        <v>3.6559542563001699E-4</v>
      </c>
      <c r="F110" s="17">
        <f>IxI!G111</f>
        <v>0</v>
      </c>
      <c r="G110" s="17">
        <f>IxI!H111</f>
        <v>3.1428379382561097E-5</v>
      </c>
      <c r="H110" s="17">
        <f>IxI!I111</f>
        <v>2.60792940070489E-3</v>
      </c>
      <c r="I110" s="17">
        <f>IxI!J111</f>
        <v>0</v>
      </c>
      <c r="J110" s="17">
        <f>IxI!K111</f>
        <v>1.42298622468798E-3</v>
      </c>
      <c r="K110" s="17">
        <f>IxI!L111</f>
        <v>0.110786279727988</v>
      </c>
      <c r="L110" s="17">
        <f>IxI!M111</f>
        <v>1.5086938946216801E-3</v>
      </c>
      <c r="M110" s="17">
        <f>IxI!N111</f>
        <v>1.403399120528E-3</v>
      </c>
      <c r="N110" s="17">
        <f>IxI!O111</f>
        <v>6.7803746791055897E-4</v>
      </c>
      <c r="O110" s="17">
        <f>IxI!P111</f>
        <v>4.7359607889323099E-5</v>
      </c>
      <c r="P110" s="17">
        <f>IxI!Q111</f>
        <v>1.7288318148477001E-3</v>
      </c>
      <c r="Q110" s="17">
        <f>IxI!R111</f>
        <v>7.3865182981255504E-4</v>
      </c>
      <c r="R110" s="17">
        <f>IxI!S111</f>
        <v>2.435360290657E-4</v>
      </c>
      <c r="S110" s="17">
        <f>IxI!T111</f>
        <v>6.1293069236235103E-3</v>
      </c>
      <c r="T110" s="17">
        <f>IxI!U111</f>
        <v>2.0028813916173001E-4</v>
      </c>
      <c r="U110" s="17">
        <f>IxI!V111</f>
        <v>6.94207298453954E-4</v>
      </c>
      <c r="V110" s="17">
        <f>IxI!W111</f>
        <v>0</v>
      </c>
      <c r="W110" s="17">
        <f>IxI!X111</f>
        <v>7.5427235136290498E-4</v>
      </c>
      <c r="X110" s="17">
        <f>IxI!Y111</f>
        <v>4.9605363562682601E-4</v>
      </c>
      <c r="Y110" s="17">
        <f>IxI!Z111</f>
        <v>4.5420794763785703E-5</v>
      </c>
      <c r="Z110" s="17">
        <f>IxI!AA111</f>
        <v>2.2190221473830599E-3</v>
      </c>
      <c r="AA110" s="17">
        <f>IxI!AB111</f>
        <v>1.2295557983067001E-3</v>
      </c>
      <c r="AB110" s="17">
        <f>IxI!AC111</f>
        <v>1.27053912827781E-3</v>
      </c>
      <c r="AC110" s="17">
        <f>IxI!AD111</f>
        <v>3.89471895678116E-4</v>
      </c>
      <c r="AD110" s="17">
        <f>IxI!AE111</f>
        <v>1.3623805584329001E-4</v>
      </c>
      <c r="AE110" s="17">
        <f>IxI!AF111</f>
        <v>1.15037629171648E-4</v>
      </c>
      <c r="AF110" s="17">
        <f>IxI!AG111</f>
        <v>2.15308118909859E-4</v>
      </c>
      <c r="AG110" s="17">
        <f>IxI!AH111</f>
        <v>2.7117905134454301E-4</v>
      </c>
      <c r="AH110" s="17">
        <f>IxI!AI111</f>
        <v>3.37216834740342E-4</v>
      </c>
      <c r="AI110" s="17">
        <f>IxI!AJ111</f>
        <v>1.06950691648257E-3</v>
      </c>
      <c r="AJ110" s="17">
        <f>IxI!AK111</f>
        <v>2.2452776960553999E-3</v>
      </c>
      <c r="AK110" s="17">
        <f>IxI!AL111</f>
        <v>7.7620530320664097E-4</v>
      </c>
      <c r="AL110" s="17">
        <f>IxI!AM111</f>
        <v>2.4352120037076299E-4</v>
      </c>
      <c r="AM110" s="17">
        <f>IxI!AN111</f>
        <v>4.4069656552528599E-5</v>
      </c>
      <c r="AN110" s="17">
        <f>IxI!AO111</f>
        <v>1.1430691456566E-2</v>
      </c>
      <c r="AO110" s="17">
        <f>IxI!AP111</f>
        <v>2.8794784360842399E-3</v>
      </c>
      <c r="AP110" s="17">
        <f>IxI!AQ111</f>
        <v>1.5597948907602301E-3</v>
      </c>
      <c r="AQ110" s="17">
        <f>IxI!AR111</f>
        <v>3.6220476451941999E-3</v>
      </c>
      <c r="AR110" s="17">
        <f>IxI!AS111</f>
        <v>3.4075973241970398E-4</v>
      </c>
      <c r="AS110" s="17">
        <f>IxI!AT111</f>
        <v>6.0300443162080901E-3</v>
      </c>
      <c r="AT110" s="17">
        <f>IxI!AU111</f>
        <v>1.2911117373668099E-3</v>
      </c>
      <c r="AU110" s="17">
        <f>IxI!AV111</f>
        <v>9.5262531688120901E-4</v>
      </c>
      <c r="AV110" s="17">
        <f>IxI!AW111</f>
        <v>6.59851597891397E-3</v>
      </c>
      <c r="AW110" s="17">
        <f>IxI!AX111</f>
        <v>4.9233481488532103E-3</v>
      </c>
      <c r="AX110" s="17">
        <f>IxI!AY111</f>
        <v>1.06718206448743E-3</v>
      </c>
      <c r="AY110" s="17">
        <f>IxI!AZ111</f>
        <v>1.15525339023805E-3</v>
      </c>
      <c r="AZ110" s="17">
        <f>IxI!BA111</f>
        <v>1.38745127884991E-2</v>
      </c>
      <c r="BA110" s="17">
        <f>IxI!BB111</f>
        <v>6.9979567794462701E-6</v>
      </c>
      <c r="BB110" s="17">
        <f>IxI!BC111</f>
        <v>7.3563654509666607E-2</v>
      </c>
      <c r="BC110" s="17">
        <f>IxI!BD111</f>
        <v>3.9706746405090497E-2</v>
      </c>
      <c r="BD110" s="17">
        <f>IxI!BE111</f>
        <v>7.0982397204609998E-2</v>
      </c>
      <c r="BE110" s="17">
        <f>IxI!BF111</f>
        <v>9.3600485774108892E-3</v>
      </c>
      <c r="BF110" s="17">
        <f>IxI!BG111</f>
        <v>8.8184273835789605E-3</v>
      </c>
      <c r="BG110" s="17">
        <f>IxI!BH111</f>
        <v>9.6356346200256095E-3</v>
      </c>
      <c r="BH110" s="17">
        <f>IxI!BI111</f>
        <v>3.13915883661725E-2</v>
      </c>
      <c r="BI110" s="17">
        <f>IxI!BJ111</f>
        <v>2.5908515640687801E-2</v>
      </c>
      <c r="BJ110" s="17">
        <f>IxI!BK111</f>
        <v>2.8538937688844899E-4</v>
      </c>
      <c r="BK110" s="17">
        <f>IxI!BL111</f>
        <v>1.00637125391165E-3</v>
      </c>
      <c r="BL110" s="17">
        <f>IxI!BM111</f>
        <v>1.9854116116309401E-2</v>
      </c>
      <c r="BM110" s="17">
        <f>IxI!BN111</f>
        <v>1.9907933277890999E-3</v>
      </c>
      <c r="BN110" s="17">
        <f>IxI!BO111</f>
        <v>1.07890958907046E-3</v>
      </c>
      <c r="BO110" s="17">
        <f>IxI!BP111</f>
        <v>1.32060022924621E-3</v>
      </c>
      <c r="BP110" s="17">
        <f>IxI!BQ111</f>
        <v>7.55901224746185E-4</v>
      </c>
      <c r="BQ110" s="17">
        <f>IxI!BR111</f>
        <v>3.8488531319462102E-4</v>
      </c>
      <c r="BR110" s="17">
        <f>IxI!BS111</f>
        <v>9.4809784259805799E-5</v>
      </c>
      <c r="BS110" s="17">
        <f>IxI!BT111</f>
        <v>2.3685643965578301E-3</v>
      </c>
      <c r="BT110" s="17">
        <f>IxI!BU111</f>
        <v>1.5120435820985001E-3</v>
      </c>
      <c r="BU110" s="17">
        <f>IxI!BV111</f>
        <v>1.4905402068477599E-4</v>
      </c>
      <c r="BV110" s="17">
        <f>IxI!BW111</f>
        <v>3.46064550475602E-3</v>
      </c>
      <c r="BW110" s="17">
        <f>IxI!BX111</f>
        <v>1.13234435931366E-2</v>
      </c>
      <c r="BX110" s="17">
        <f>IxI!BY111</f>
        <v>1.19614065985092E-3</v>
      </c>
      <c r="BY110" s="17">
        <f>IxI!BZ111</f>
        <v>2.65062293337474E-3</v>
      </c>
      <c r="BZ110" s="17">
        <f>IxI!CA111</f>
        <v>0</v>
      </c>
      <c r="CA110" s="17">
        <f>IxI!CB111</f>
        <v>6.1633419755834204E-4</v>
      </c>
      <c r="CB110" s="17">
        <f>IxI!CC111</f>
        <v>1.4844017542887801E-3</v>
      </c>
      <c r="CC110" s="17">
        <f>IxI!CD111</f>
        <v>5.6631306015049996E-4</v>
      </c>
      <c r="CD110" s="17">
        <f>IxI!CE111</f>
        <v>1.1911127535989101E-3</v>
      </c>
      <c r="CE110" s="17">
        <f>IxI!CF111</f>
        <v>3.1465956623427101E-3</v>
      </c>
      <c r="CF110" s="17">
        <f>IxI!CG111</f>
        <v>7.0866538997604595E-4</v>
      </c>
      <c r="CG110" s="17">
        <f>IxI!CH111</f>
        <v>1.5795438797239401E-4</v>
      </c>
      <c r="CH110" s="17">
        <f>IxI!CI111</f>
        <v>2.5591134290251199E-4</v>
      </c>
      <c r="CI110" s="17">
        <f>IxI!CJ111</f>
        <v>4.0866641715226902E-4</v>
      </c>
      <c r="CJ110" s="17">
        <f>IxI!CK111</f>
        <v>2.0086977679682198E-2</v>
      </c>
      <c r="CK110" s="17">
        <f>IxI!CL111</f>
        <v>1.0897662006393099E-3</v>
      </c>
      <c r="CL110" s="17">
        <f>IxI!CM111</f>
        <v>7.7029833376678503E-3</v>
      </c>
      <c r="CM110" s="17">
        <f>IxI!CN111</f>
        <v>7.9255930299390798E-5</v>
      </c>
      <c r="CN110" s="17">
        <f>IxI!CO111</f>
        <v>1.0871199369645399E-3</v>
      </c>
      <c r="CO110" s="17">
        <f>IxI!CP111</f>
        <v>7.2749479307443801E-4</v>
      </c>
      <c r="CP110" s="17">
        <f>IxI!CQ111</f>
        <v>1.1102236803117E-2</v>
      </c>
      <c r="CQ110" s="17">
        <f>IxI!CR111</f>
        <v>3.1823424956523599E-2</v>
      </c>
      <c r="CR110" s="17">
        <f>IxI!CS111</f>
        <v>2.7939699939404102E-2</v>
      </c>
      <c r="CS110" s="17">
        <f>IxI!CT111</f>
        <v>8.9418859216106104E-4</v>
      </c>
      <c r="CT110" s="17">
        <f>IxI!CU111</f>
        <v>4.6517759650431599E-4</v>
      </c>
      <c r="CU110" s="17">
        <f>IxI!CV111</f>
        <v>3.50490128673459E-4</v>
      </c>
      <c r="CV110" s="17">
        <f>IxI!CW111</f>
        <v>6.4874714271640497E-4</v>
      </c>
      <c r="CW110" s="17">
        <f>IxI!CX111</f>
        <v>4.4248425024871301E-4</v>
      </c>
      <c r="CX110" s="17">
        <f>IxI!CY111</f>
        <v>1.63607697578767E-3</v>
      </c>
      <c r="CY110" s="17">
        <f>IxI!CZ111</f>
        <v>6.47946970650617E-4</v>
      </c>
      <c r="CZ110" s="17">
        <f>IxI!DA111</f>
        <v>2.9554949812032601E-4</v>
      </c>
      <c r="DA110" s="17">
        <f>IxI!DB111</f>
        <v>3.67799933784027E-3</v>
      </c>
      <c r="DB110" s="17">
        <f>IxI!DC111</f>
        <v>0</v>
      </c>
      <c r="DC110" s="17">
        <f>SUM(IxI!DE111:DF111)</f>
        <v>238.16522236371401</v>
      </c>
      <c r="DD110" s="17">
        <v>0</v>
      </c>
      <c r="DE110" s="17">
        <f>SUM(IxI!DH111:DI111)</f>
        <v>0</v>
      </c>
      <c r="DF110" s="17">
        <f>IxI!DK111</f>
        <v>0</v>
      </c>
      <c r="DG110" s="17">
        <f>SUM(IxI!DL111:DM111)</f>
        <v>0</v>
      </c>
      <c r="DH110" s="17">
        <f>IxI!DG111</f>
        <v>1.37695469157267E-2</v>
      </c>
      <c r="DI110" s="17">
        <f>IxI!DO111</f>
        <v>0.14354894781587299</v>
      </c>
      <c r="DJ110" s="17">
        <f>IxI!DP111</f>
        <v>0.16982810299266801</v>
      </c>
      <c r="DK110" s="21">
        <v>0</v>
      </c>
      <c r="DL110" s="21">
        <v>0</v>
      </c>
      <c r="DM110" s="21">
        <v>0</v>
      </c>
      <c r="DN110" s="135">
        <f t="shared" si="2"/>
        <v>239.12985556904869</v>
      </c>
      <c r="DO110" s="18"/>
      <c r="DP110" s="127"/>
      <c r="DQ110" s="412">
        <f>Data!R134</f>
        <v>1624.9999999935383</v>
      </c>
      <c r="DR110" s="144">
        <f>Data!S134</f>
        <v>7.287220068000886E-4</v>
      </c>
      <c r="DS110" s="17"/>
      <c r="DT110" s="408">
        <v>27.359855570000001</v>
      </c>
      <c r="DU110" s="144">
        <f t="shared" si="3"/>
        <v>7.1173007993267847E-4</v>
      </c>
      <c r="DV110" s="17"/>
    </row>
    <row r="111" spans="1:126" ht="15.75" thickBot="1">
      <c r="A111" s="29"/>
      <c r="B111" s="415" t="s">
        <v>461</v>
      </c>
      <c r="C111" s="27">
        <f t="shared" ref="C111:BN111" si="4">SUM(C112:C113)</f>
        <v>811.03411588021504</v>
      </c>
      <c r="D111" s="27">
        <f t="shared" si="4"/>
        <v>18.0519065239348</v>
      </c>
      <c r="E111" s="27">
        <f t="shared" si="4"/>
        <v>11.0707999356075</v>
      </c>
      <c r="F111" s="27">
        <f t="shared" si="4"/>
        <v>22.349020464231799</v>
      </c>
      <c r="G111" s="27">
        <f t="shared" si="4"/>
        <v>58.987155206246101</v>
      </c>
      <c r="H111" s="27">
        <f t="shared" si="4"/>
        <v>36.799327193587999</v>
      </c>
      <c r="I111" s="27">
        <f t="shared" si="4"/>
        <v>0</v>
      </c>
      <c r="J111" s="27">
        <f t="shared" si="4"/>
        <v>65.158851217876006</v>
      </c>
      <c r="K111" s="27">
        <f t="shared" si="4"/>
        <v>696.09427375958899</v>
      </c>
      <c r="L111" s="27">
        <f t="shared" si="4"/>
        <v>275.58832484998601</v>
      </c>
      <c r="M111" s="27">
        <f t="shared" si="4"/>
        <v>210.75383915299801</v>
      </c>
      <c r="N111" s="27">
        <f t="shared" si="4"/>
        <v>123.586168605998</v>
      </c>
      <c r="O111" s="27">
        <f t="shared" si="4"/>
        <v>19.2562381679239</v>
      </c>
      <c r="P111" s="27">
        <f t="shared" si="4"/>
        <v>210.72792146700701</v>
      </c>
      <c r="Q111" s="27">
        <f t="shared" si="4"/>
        <v>96.1802395842452</v>
      </c>
      <c r="R111" s="27">
        <f t="shared" si="4"/>
        <v>41.051946340303097</v>
      </c>
      <c r="S111" s="27">
        <f t="shared" si="4"/>
        <v>356.68247462848802</v>
      </c>
      <c r="T111" s="27">
        <f t="shared" si="4"/>
        <v>20.672175753964598</v>
      </c>
      <c r="U111" s="27">
        <f t="shared" si="4"/>
        <v>61.837241668262898</v>
      </c>
      <c r="V111" s="27">
        <f t="shared" si="4"/>
        <v>0</v>
      </c>
      <c r="W111" s="27">
        <f t="shared" si="4"/>
        <v>121.210687792017</v>
      </c>
      <c r="X111" s="27">
        <f t="shared" si="4"/>
        <v>57.175298932750501</v>
      </c>
      <c r="Y111" s="27">
        <f t="shared" si="4"/>
        <v>12.955683966490501</v>
      </c>
      <c r="Z111" s="27">
        <f t="shared" si="4"/>
        <v>144.37386738078101</v>
      </c>
      <c r="AA111" s="27">
        <f t="shared" si="4"/>
        <v>196.40366005246801</v>
      </c>
      <c r="AB111" s="27">
        <f t="shared" si="4"/>
        <v>70.076227357550593</v>
      </c>
      <c r="AC111" s="27">
        <f t="shared" si="4"/>
        <v>2481.37008642203</v>
      </c>
      <c r="AD111" s="27">
        <f t="shared" si="4"/>
        <v>13.9532455487553</v>
      </c>
      <c r="AE111" s="27">
        <f t="shared" si="4"/>
        <v>13.7910687545003</v>
      </c>
      <c r="AF111" s="27">
        <f t="shared" si="4"/>
        <v>47.237463996744403</v>
      </c>
      <c r="AG111" s="27">
        <f t="shared" si="4"/>
        <v>36.168080188512398</v>
      </c>
      <c r="AH111" s="27">
        <f t="shared" si="4"/>
        <v>93.912090365959799</v>
      </c>
      <c r="AI111" s="27">
        <f t="shared" si="4"/>
        <v>148.051764245453</v>
      </c>
      <c r="AJ111" s="27">
        <f t="shared" si="4"/>
        <v>84.268338572653207</v>
      </c>
      <c r="AK111" s="27">
        <f t="shared" si="4"/>
        <v>68.793479702399495</v>
      </c>
      <c r="AL111" s="27">
        <f t="shared" si="4"/>
        <v>31.577592761668701</v>
      </c>
      <c r="AM111" s="27">
        <f t="shared" si="4"/>
        <v>30.639916182660802</v>
      </c>
      <c r="AN111" s="27">
        <f t="shared" si="4"/>
        <v>452.90028655633603</v>
      </c>
      <c r="AO111" s="27">
        <f t="shared" si="4"/>
        <v>410.47799356804802</v>
      </c>
      <c r="AP111" s="27">
        <f t="shared" si="4"/>
        <v>111.442122654389</v>
      </c>
      <c r="AQ111" s="27">
        <f t="shared" si="4"/>
        <v>358.47503171918601</v>
      </c>
      <c r="AR111" s="27">
        <f t="shared" si="4"/>
        <v>134.43851614477799</v>
      </c>
      <c r="AS111" s="27">
        <f t="shared" si="4"/>
        <v>555.783316537617</v>
      </c>
      <c r="AT111" s="27">
        <f t="shared" si="4"/>
        <v>47.0184795158196</v>
      </c>
      <c r="AU111" s="27">
        <f t="shared" si="4"/>
        <v>81.616075792060698</v>
      </c>
      <c r="AV111" s="27">
        <f t="shared" si="4"/>
        <v>325.91574851271901</v>
      </c>
      <c r="AW111" s="27">
        <f t="shared" si="4"/>
        <v>744.68094747881003</v>
      </c>
      <c r="AX111" s="27">
        <f t="shared" si="4"/>
        <v>569.93868755215601</v>
      </c>
      <c r="AY111" s="27">
        <f t="shared" si="4"/>
        <v>64.461907198735602</v>
      </c>
      <c r="AZ111" s="27">
        <f t="shared" si="4"/>
        <v>182.94844761643199</v>
      </c>
      <c r="BA111" s="27">
        <f t="shared" si="4"/>
        <v>0.62939893147154902</v>
      </c>
      <c r="BB111" s="27">
        <f t="shared" si="4"/>
        <v>1054.43379081578</v>
      </c>
      <c r="BC111" s="27">
        <f t="shared" si="4"/>
        <v>424.62291523624799</v>
      </c>
      <c r="BD111" s="27">
        <f t="shared" si="4"/>
        <v>799.40797177286697</v>
      </c>
      <c r="BE111" s="27">
        <f t="shared" si="4"/>
        <v>496.21656289950698</v>
      </c>
      <c r="BF111" s="27">
        <f t="shared" si="4"/>
        <v>1069.7018355007799</v>
      </c>
      <c r="BG111" s="27">
        <f t="shared" si="4"/>
        <v>862.13980687372703</v>
      </c>
      <c r="BH111" s="27">
        <f t="shared" si="4"/>
        <v>145.14944101571399</v>
      </c>
      <c r="BI111" s="27">
        <f t="shared" si="4"/>
        <v>437.31653351743802</v>
      </c>
      <c r="BJ111" s="27">
        <f t="shared" si="4"/>
        <v>136.52402249754701</v>
      </c>
      <c r="BK111" s="27">
        <f t="shared" si="4"/>
        <v>217.927196936185</v>
      </c>
      <c r="BL111" s="27">
        <f t="shared" si="4"/>
        <v>473.37021765325102</v>
      </c>
      <c r="BM111" s="27">
        <f t="shared" si="4"/>
        <v>100.95613108255</v>
      </c>
      <c r="BN111" s="27">
        <f t="shared" si="4"/>
        <v>257.05272832553601</v>
      </c>
      <c r="BO111" s="27">
        <f t="shared" ref="BO111:DM111" si="5">SUM(BO112:BO113)</f>
        <v>407.11003169064799</v>
      </c>
      <c r="BP111" s="27">
        <f t="shared" si="5"/>
        <v>104.937781824889</v>
      </c>
      <c r="BQ111" s="27">
        <f t="shared" si="5"/>
        <v>58.176814452495201</v>
      </c>
      <c r="BR111" s="27">
        <f t="shared" si="5"/>
        <v>31.1438127149565</v>
      </c>
      <c r="BS111" s="27">
        <f t="shared" si="5"/>
        <v>312.14629276184297</v>
      </c>
      <c r="BT111" s="27">
        <f t="shared" si="5"/>
        <v>266.94338323753999</v>
      </c>
      <c r="BU111" s="27">
        <f t="shared" si="5"/>
        <v>17.2989683229655</v>
      </c>
      <c r="BV111" s="27">
        <f t="shared" si="5"/>
        <v>946.95763558877502</v>
      </c>
      <c r="BW111" s="27">
        <f t="shared" si="5"/>
        <v>1008.8208178687</v>
      </c>
      <c r="BX111" s="27">
        <f t="shared" si="5"/>
        <v>177.45266480362099</v>
      </c>
      <c r="BY111" s="27">
        <f t="shared" si="5"/>
        <v>431.750070923804</v>
      </c>
      <c r="BZ111" s="27">
        <f t="shared" si="5"/>
        <v>1695.1387126658001</v>
      </c>
      <c r="CA111" s="27">
        <f t="shared" si="5"/>
        <v>78.612281656404704</v>
      </c>
      <c r="CB111" s="27">
        <f t="shared" si="5"/>
        <v>130.613640610549</v>
      </c>
      <c r="CC111" s="27">
        <f t="shared" si="5"/>
        <v>55.6984313020602</v>
      </c>
      <c r="CD111" s="27">
        <f t="shared" si="5"/>
        <v>268.483363242287</v>
      </c>
      <c r="CE111" s="27">
        <f t="shared" si="5"/>
        <v>679.49624764497503</v>
      </c>
      <c r="CF111" s="27">
        <f t="shared" si="5"/>
        <v>103.903072216504</v>
      </c>
      <c r="CG111" s="27">
        <f t="shared" si="5"/>
        <v>26.292498752097799</v>
      </c>
      <c r="CH111" s="27">
        <f t="shared" si="5"/>
        <v>74.357844354904898</v>
      </c>
      <c r="CI111" s="27">
        <f t="shared" si="5"/>
        <v>13.2186296201078</v>
      </c>
      <c r="CJ111" s="27">
        <f t="shared" si="5"/>
        <v>221.659928567766</v>
      </c>
      <c r="CK111" s="27">
        <f t="shared" si="5"/>
        <v>211.034039313373</v>
      </c>
      <c r="CL111" s="27">
        <f t="shared" si="5"/>
        <v>490.81484459329101</v>
      </c>
      <c r="CM111" s="27">
        <f t="shared" si="5"/>
        <v>18.913896510229598</v>
      </c>
      <c r="CN111" s="27">
        <f t="shared" si="5"/>
        <v>122.77702000770201</v>
      </c>
      <c r="CO111" s="27">
        <f t="shared" si="5"/>
        <v>167.456823853689</v>
      </c>
      <c r="CP111" s="27">
        <f t="shared" si="5"/>
        <v>1926.5788685110999</v>
      </c>
      <c r="CQ111" s="27">
        <f t="shared" si="5"/>
        <v>435.73003892788802</v>
      </c>
      <c r="CR111" s="27">
        <f t="shared" si="5"/>
        <v>1736.79988389717</v>
      </c>
      <c r="CS111" s="27">
        <f t="shared" si="5"/>
        <v>89.167073258870502</v>
      </c>
      <c r="CT111" s="27">
        <f t="shared" si="5"/>
        <v>65.798420627525701</v>
      </c>
      <c r="CU111" s="27">
        <f t="shared" si="5"/>
        <v>56.114502663383199</v>
      </c>
      <c r="CV111" s="27">
        <f t="shared" si="5"/>
        <v>48.942807093544602</v>
      </c>
      <c r="CW111" s="27">
        <f t="shared" si="5"/>
        <v>74.838746878309394</v>
      </c>
      <c r="CX111" s="27">
        <f t="shared" si="5"/>
        <v>202.37269103344099</v>
      </c>
      <c r="CY111" s="27">
        <f t="shared" si="5"/>
        <v>64.220307376010098</v>
      </c>
      <c r="CZ111" s="27">
        <f t="shared" si="5"/>
        <v>34.841828673970298</v>
      </c>
      <c r="DA111" s="27">
        <f t="shared" si="5"/>
        <v>114.11897744196</v>
      </c>
      <c r="DB111" s="27">
        <f t="shared" si="5"/>
        <v>0</v>
      </c>
      <c r="DC111" s="275">
        <f t="shared" si="5"/>
        <v>14113.207522411196</v>
      </c>
      <c r="DD111" s="275">
        <f t="shared" si="5"/>
        <v>3768.0473467821189</v>
      </c>
      <c r="DE111" s="275">
        <f t="shared" si="5"/>
        <v>8367.5</v>
      </c>
      <c r="DF111" s="275">
        <f t="shared" si="5"/>
        <v>3466.8634232453201</v>
      </c>
      <c r="DG111" s="275">
        <f t="shared" si="5"/>
        <v>-109.19543041753009</v>
      </c>
      <c r="DH111" s="275">
        <f t="shared" si="5"/>
        <v>507.12165360520601</v>
      </c>
      <c r="DI111" s="275">
        <f t="shared" si="5"/>
        <v>4057.5782363281401</v>
      </c>
      <c r="DJ111" s="275">
        <f t="shared" si="5"/>
        <v>2687.51950603366</v>
      </c>
      <c r="DK111" s="275">
        <f t="shared" si="5"/>
        <v>0</v>
      </c>
      <c r="DL111" s="275">
        <f t="shared" si="5"/>
        <v>0</v>
      </c>
      <c r="DM111" s="275">
        <f t="shared" si="5"/>
        <v>0</v>
      </c>
      <c r="DN111" s="133">
        <f t="shared" si="2"/>
        <v>67132.762640002809</v>
      </c>
      <c r="DO111" s="121"/>
      <c r="DP111" s="200"/>
      <c r="DQ111" s="413">
        <f>SUM(DQ7:DQ110)</f>
        <v>2229931.2835756405</v>
      </c>
      <c r="DR111" s="145">
        <f>SUM(DR7:DR110)</f>
        <v>1.0000000000000002</v>
      </c>
      <c r="DS111" s="23"/>
      <c r="DT111" s="414">
        <f>SUM(DT7:DT110)</f>
        <v>38441.336598542992</v>
      </c>
      <c r="DU111" s="145">
        <f>SUM(DU7:DU110)</f>
        <v>1.0000000000000004</v>
      </c>
      <c r="DV111" s="23"/>
    </row>
    <row r="112" spans="1:126">
      <c r="A112" s="23"/>
      <c r="B112" s="19" t="s">
        <v>514</v>
      </c>
      <c r="C112" s="21">
        <f>IxI!D113</f>
        <v>811.03411588021504</v>
      </c>
      <c r="D112" s="21">
        <f>IxI!E113</f>
        <v>18.0519065239348</v>
      </c>
      <c r="E112" s="21">
        <f>IxI!F113</f>
        <v>11.0707999356075</v>
      </c>
      <c r="F112" s="21">
        <f>IxI!G113</f>
        <v>22.349020464231799</v>
      </c>
      <c r="G112" s="21">
        <f>IxI!H113</f>
        <v>58.987155206246101</v>
      </c>
      <c r="H112" s="21">
        <f>IxI!I113</f>
        <v>36.799327193587999</v>
      </c>
      <c r="I112" s="21">
        <f>IxI!J113</f>
        <v>0</v>
      </c>
      <c r="J112" s="21">
        <f>IxI!K113</f>
        <v>65.158851217876006</v>
      </c>
      <c r="K112" s="21">
        <f>IxI!L113</f>
        <v>696.09427375958899</v>
      </c>
      <c r="L112" s="21">
        <f>IxI!M113</f>
        <v>275.58832484998601</v>
      </c>
      <c r="M112" s="21">
        <f>IxI!N113</f>
        <v>210.75383915299801</v>
      </c>
      <c r="N112" s="21">
        <f>IxI!O113</f>
        <v>123.586168605998</v>
      </c>
      <c r="O112" s="21">
        <f>IxI!P113</f>
        <v>19.2562381679239</v>
      </c>
      <c r="P112" s="21">
        <f>IxI!Q113</f>
        <v>210.72792146700701</v>
      </c>
      <c r="Q112" s="21">
        <f>IxI!R113</f>
        <v>96.1802395842452</v>
      </c>
      <c r="R112" s="21">
        <f>IxI!S113</f>
        <v>41.051946340303097</v>
      </c>
      <c r="S112" s="21">
        <f>IxI!T113</f>
        <v>356.68247462848802</v>
      </c>
      <c r="T112" s="21">
        <f>IxI!U113</f>
        <v>20.672175753964598</v>
      </c>
      <c r="U112" s="21">
        <f>IxI!V113</f>
        <v>61.837241668262898</v>
      </c>
      <c r="V112" s="21">
        <f>IxI!W113</f>
        <v>0</v>
      </c>
      <c r="W112" s="21">
        <f>IxI!X113</f>
        <v>121.210687792017</v>
      </c>
      <c r="X112" s="21">
        <f>IxI!Y113</f>
        <v>57.175298932750501</v>
      </c>
      <c r="Y112" s="21">
        <f>IxI!Z113</f>
        <v>12.955683966490501</v>
      </c>
      <c r="Z112" s="21">
        <f>IxI!AA113</f>
        <v>144.37386738078101</v>
      </c>
      <c r="AA112" s="21">
        <f>IxI!AB113</f>
        <v>196.40366005246801</v>
      </c>
      <c r="AB112" s="21">
        <f>IxI!AC113</f>
        <v>70.076227357550593</v>
      </c>
      <c r="AC112" s="21">
        <f>IxI!AD113</f>
        <v>2481.37008642203</v>
      </c>
      <c r="AD112" s="21">
        <f>IxI!AE113</f>
        <v>13.9532455487553</v>
      </c>
      <c r="AE112" s="21">
        <f>IxI!AF113</f>
        <v>13.7910687545003</v>
      </c>
      <c r="AF112" s="21">
        <f>IxI!AG113</f>
        <v>47.237463996744403</v>
      </c>
      <c r="AG112" s="21">
        <f>IxI!AH113</f>
        <v>36.168080188512398</v>
      </c>
      <c r="AH112" s="21">
        <f>IxI!AI113</f>
        <v>93.912090365959799</v>
      </c>
      <c r="AI112" s="21">
        <f>IxI!AJ113</f>
        <v>148.051764245453</v>
      </c>
      <c r="AJ112" s="21">
        <f>IxI!AK113</f>
        <v>84.268338572653207</v>
      </c>
      <c r="AK112" s="21">
        <f>IxI!AL113</f>
        <v>68.793479702399495</v>
      </c>
      <c r="AL112" s="21">
        <f>IxI!AM113</f>
        <v>31.577592761668701</v>
      </c>
      <c r="AM112" s="21">
        <f>IxI!AN113</f>
        <v>30.639916182660802</v>
      </c>
      <c r="AN112" s="21">
        <f>IxI!AO113</f>
        <v>452.90028655633603</v>
      </c>
      <c r="AO112" s="21">
        <f>IxI!AP113</f>
        <v>410.47799356804802</v>
      </c>
      <c r="AP112" s="21">
        <f>IxI!AQ113</f>
        <v>111.442122654389</v>
      </c>
      <c r="AQ112" s="21">
        <f>IxI!AR113</f>
        <v>358.47503171918601</v>
      </c>
      <c r="AR112" s="21">
        <f>IxI!AS113</f>
        <v>134.43851614477799</v>
      </c>
      <c r="AS112" s="21">
        <f>IxI!AT113</f>
        <v>555.783316537617</v>
      </c>
      <c r="AT112" s="21">
        <f>IxI!AU113</f>
        <v>47.0184795158196</v>
      </c>
      <c r="AU112" s="21">
        <f>IxI!AV113</f>
        <v>81.616075792060698</v>
      </c>
      <c r="AV112" s="21">
        <f>IxI!AW113</f>
        <v>325.91574851271901</v>
      </c>
      <c r="AW112" s="21">
        <f>IxI!AX113</f>
        <v>744.68094747881003</v>
      </c>
      <c r="AX112" s="21">
        <f>IxI!AY113</f>
        <v>569.93868755215601</v>
      </c>
      <c r="AY112" s="21">
        <f>IxI!AZ113</f>
        <v>64.461907198735602</v>
      </c>
      <c r="AZ112" s="21">
        <f>IxI!BA113</f>
        <v>182.94844761643199</v>
      </c>
      <c r="BA112" s="21">
        <f>IxI!BB113</f>
        <v>0.62939893147154902</v>
      </c>
      <c r="BB112" s="21">
        <f>IxI!BC113</f>
        <v>1054.43379081578</v>
      </c>
      <c r="BC112" s="21">
        <f>IxI!BD113</f>
        <v>424.62291523624799</v>
      </c>
      <c r="BD112" s="21">
        <f>IxI!BE113</f>
        <v>799.40797177286697</v>
      </c>
      <c r="BE112" s="21">
        <f>IxI!BF113</f>
        <v>496.21656289950698</v>
      </c>
      <c r="BF112" s="21">
        <f>IxI!BG113</f>
        <v>1069.7018355007799</v>
      </c>
      <c r="BG112" s="21">
        <f>IxI!BH113</f>
        <v>862.13980687372703</v>
      </c>
      <c r="BH112" s="21">
        <f>IxI!BI113</f>
        <v>145.14944101571399</v>
      </c>
      <c r="BI112" s="21">
        <f>IxI!BJ113</f>
        <v>437.31653351743802</v>
      </c>
      <c r="BJ112" s="21">
        <f>IxI!BK113</f>
        <v>136.52402249754701</v>
      </c>
      <c r="BK112" s="21">
        <f>IxI!BL113</f>
        <v>217.927196936185</v>
      </c>
      <c r="BL112" s="21">
        <f>IxI!BM113</f>
        <v>473.37021765325102</v>
      </c>
      <c r="BM112" s="21">
        <f>IxI!BN113</f>
        <v>100.95613108255</v>
      </c>
      <c r="BN112" s="21">
        <f>IxI!BO113</f>
        <v>257.05272832553601</v>
      </c>
      <c r="BO112" s="21">
        <f>IxI!BP113</f>
        <v>407.11003169064799</v>
      </c>
      <c r="BP112" s="21">
        <f>IxI!BQ113</f>
        <v>104.937781824889</v>
      </c>
      <c r="BQ112" s="21">
        <f>IxI!BR113</f>
        <v>58.176814452495201</v>
      </c>
      <c r="BR112" s="21">
        <f>IxI!BS113</f>
        <v>31.1438127149565</v>
      </c>
      <c r="BS112" s="21">
        <f>IxI!BT113</f>
        <v>312.14629276184297</v>
      </c>
      <c r="BT112" s="21">
        <f>IxI!BU113</f>
        <v>266.94338323753999</v>
      </c>
      <c r="BU112" s="21">
        <f>IxI!BV113</f>
        <v>17.2989683229655</v>
      </c>
      <c r="BV112" s="21">
        <f>IxI!BW113</f>
        <v>946.95763558877502</v>
      </c>
      <c r="BW112" s="21">
        <f>IxI!BX113</f>
        <v>1008.8208178687</v>
      </c>
      <c r="BX112" s="21">
        <f>IxI!BY113</f>
        <v>177.45266480362099</v>
      </c>
      <c r="BY112" s="21">
        <f>IxI!BZ113</f>
        <v>431.750070923804</v>
      </c>
      <c r="BZ112" s="21">
        <f>IxI!CA113</f>
        <v>1695.1387126658001</v>
      </c>
      <c r="CA112" s="21">
        <f>IxI!CB113</f>
        <v>78.612281656404704</v>
      </c>
      <c r="CB112" s="21">
        <f>IxI!CC113</f>
        <v>130.613640610549</v>
      </c>
      <c r="CC112" s="21">
        <f>IxI!CD113</f>
        <v>55.6984313020602</v>
      </c>
      <c r="CD112" s="21">
        <f>IxI!CE113</f>
        <v>268.483363242287</v>
      </c>
      <c r="CE112" s="21">
        <f>IxI!CF113</f>
        <v>679.49624764497503</v>
      </c>
      <c r="CF112" s="21">
        <f>IxI!CG113</f>
        <v>103.903072216504</v>
      </c>
      <c r="CG112" s="21">
        <f>IxI!CH113</f>
        <v>26.292498752097799</v>
      </c>
      <c r="CH112" s="21">
        <f>IxI!CI113</f>
        <v>74.357844354904898</v>
      </c>
      <c r="CI112" s="21">
        <f>IxI!CJ113</f>
        <v>13.2186296201078</v>
      </c>
      <c r="CJ112" s="21">
        <f>IxI!CK113</f>
        <v>221.659928567766</v>
      </c>
      <c r="CK112" s="21">
        <f>IxI!CL113</f>
        <v>211.034039313373</v>
      </c>
      <c r="CL112" s="21">
        <f>IxI!CM113</f>
        <v>490.81484459329101</v>
      </c>
      <c r="CM112" s="21">
        <f>IxI!CN113</f>
        <v>18.913896510229598</v>
      </c>
      <c r="CN112" s="21">
        <f>IxI!CO113</f>
        <v>122.77702000770201</v>
      </c>
      <c r="CO112" s="21">
        <f>IxI!CP113</f>
        <v>167.456823853689</v>
      </c>
      <c r="CP112" s="21">
        <f>IxI!CQ113</f>
        <v>1926.5788685110999</v>
      </c>
      <c r="CQ112" s="21">
        <f>IxI!CR113</f>
        <v>435.73003892788802</v>
      </c>
      <c r="CR112" s="21">
        <f>IxI!CS113</f>
        <v>1736.79988389717</v>
      </c>
      <c r="CS112" s="21">
        <f>IxI!CT113</f>
        <v>89.167073258870502</v>
      </c>
      <c r="CT112" s="21">
        <f>IxI!CU113</f>
        <v>65.798420627525701</v>
      </c>
      <c r="CU112" s="21">
        <f>IxI!CV113</f>
        <v>56.114502663383199</v>
      </c>
      <c r="CV112" s="21">
        <f>IxI!CW113</f>
        <v>48.942807093544602</v>
      </c>
      <c r="CW112" s="21">
        <f>IxI!CX113</f>
        <v>74.838746878309394</v>
      </c>
      <c r="CX112" s="21">
        <f>IxI!CY113</f>
        <v>202.37269103344099</v>
      </c>
      <c r="CY112" s="21">
        <f>IxI!CZ113</f>
        <v>64.220307376010098</v>
      </c>
      <c r="CZ112" s="21">
        <f>IxI!DA113</f>
        <v>34.841828673970298</v>
      </c>
      <c r="DA112" s="21">
        <f>IxI!DB113</f>
        <v>114.11897744196</v>
      </c>
      <c r="DB112" s="21">
        <f>IxI!DC113</f>
        <v>0</v>
      </c>
      <c r="DC112" s="276">
        <f>SUM(IxI!DE113:DF113)</f>
        <v>13874.709854848519</v>
      </c>
      <c r="DD112" s="276">
        <v>0</v>
      </c>
      <c r="DE112" s="276">
        <f>SUM(IxI!DH113:DI113)</f>
        <v>0</v>
      </c>
      <c r="DF112" s="276">
        <f>IxI!DK113</f>
        <v>3466.8634232453201</v>
      </c>
      <c r="DG112" s="276">
        <f>SUM(IxI!DL113:DM113)</f>
        <v>-109.19543041753009</v>
      </c>
      <c r="DH112" s="276">
        <f>IxI!DG113</f>
        <v>507.12165360520601</v>
      </c>
      <c r="DI112" s="276">
        <f>IxI!DO113</f>
        <v>4057.5782363281401</v>
      </c>
      <c r="DJ112" s="276">
        <f>IxI!DP113</f>
        <v>2687.51950603366</v>
      </c>
      <c r="DK112" s="276">
        <v>0</v>
      </c>
      <c r="DL112" s="276">
        <v>0</v>
      </c>
      <c r="DM112" s="276">
        <v>0</v>
      </c>
      <c r="DN112" s="132">
        <f t="shared" si="2"/>
        <v>54758.717625658013</v>
      </c>
      <c r="DO112" s="121"/>
      <c r="DP112" s="121"/>
      <c r="DQ112" s="23"/>
      <c r="DR112" s="23"/>
      <c r="DS112" s="23"/>
      <c r="DT112" s="23"/>
      <c r="DU112" s="23"/>
      <c r="DV112" s="23"/>
    </row>
    <row r="113" spans="1:126">
      <c r="A113" s="23"/>
      <c r="B113" s="19" t="s">
        <v>515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0</v>
      </c>
      <c r="AU113" s="21">
        <v>0</v>
      </c>
      <c r="AV113" s="21">
        <v>0</v>
      </c>
      <c r="AW113" s="21">
        <v>0</v>
      </c>
      <c r="AX113" s="21">
        <v>0</v>
      </c>
      <c r="AY113" s="21">
        <v>0</v>
      </c>
      <c r="AZ113" s="21">
        <v>0</v>
      </c>
      <c r="BA113" s="21">
        <v>0</v>
      </c>
      <c r="BB113" s="21">
        <v>0</v>
      </c>
      <c r="BC113" s="21">
        <v>0</v>
      </c>
      <c r="BD113" s="21">
        <v>0</v>
      </c>
      <c r="BE113" s="21">
        <v>0</v>
      </c>
      <c r="BF113" s="21">
        <v>0</v>
      </c>
      <c r="BG113" s="21">
        <v>0</v>
      </c>
      <c r="BH113" s="21">
        <v>0</v>
      </c>
      <c r="BI113" s="21">
        <v>0</v>
      </c>
      <c r="BJ113" s="21">
        <v>0</v>
      </c>
      <c r="BK113" s="21">
        <v>0</v>
      </c>
      <c r="BL113" s="21">
        <v>0</v>
      </c>
      <c r="BM113" s="21">
        <v>0</v>
      </c>
      <c r="BN113" s="21">
        <v>0</v>
      </c>
      <c r="BO113" s="21">
        <v>0</v>
      </c>
      <c r="BP113" s="21">
        <v>0</v>
      </c>
      <c r="BQ113" s="21">
        <v>0</v>
      </c>
      <c r="BR113" s="21">
        <v>0</v>
      </c>
      <c r="BS113" s="21">
        <v>0</v>
      </c>
      <c r="BT113" s="21">
        <v>0</v>
      </c>
      <c r="BU113" s="21">
        <v>0</v>
      </c>
      <c r="BV113" s="21">
        <v>0</v>
      </c>
      <c r="BW113" s="21">
        <v>0</v>
      </c>
      <c r="BX113" s="21">
        <v>0</v>
      </c>
      <c r="BY113" s="21">
        <v>0</v>
      </c>
      <c r="BZ113" s="21">
        <v>0</v>
      </c>
      <c r="CA113" s="21">
        <v>0</v>
      </c>
      <c r="CB113" s="21">
        <v>0</v>
      </c>
      <c r="CC113" s="21">
        <v>0</v>
      </c>
      <c r="CD113" s="21">
        <v>0</v>
      </c>
      <c r="CE113" s="21">
        <v>0</v>
      </c>
      <c r="CF113" s="21">
        <v>0</v>
      </c>
      <c r="CG113" s="21">
        <v>0</v>
      </c>
      <c r="CH113" s="21">
        <v>0</v>
      </c>
      <c r="CI113" s="21">
        <v>0</v>
      </c>
      <c r="CJ113" s="21">
        <v>0</v>
      </c>
      <c r="CK113" s="21">
        <v>0</v>
      </c>
      <c r="CL113" s="21">
        <v>0</v>
      </c>
      <c r="CM113" s="21">
        <v>0</v>
      </c>
      <c r="CN113" s="21">
        <v>0</v>
      </c>
      <c r="CO113" s="21">
        <v>0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0</v>
      </c>
      <c r="CX113" s="21">
        <v>0</v>
      </c>
      <c r="CY113" s="21">
        <v>0</v>
      </c>
      <c r="CZ113" s="21">
        <v>0</v>
      </c>
      <c r="DA113" s="21">
        <v>0</v>
      </c>
      <c r="DB113" s="21">
        <v>0</v>
      </c>
      <c r="DC113" s="276">
        <f>IncExp!H10</f>
        <v>238.49766756267624</v>
      </c>
      <c r="DD113" s="276">
        <f>IncExp!H20</f>
        <v>3768.0473467821189</v>
      </c>
      <c r="DE113" s="276">
        <f>IncExp!H29</f>
        <v>8367.5</v>
      </c>
      <c r="DF113" s="276">
        <v>0</v>
      </c>
      <c r="DG113" s="276">
        <v>0</v>
      </c>
      <c r="DH113" s="276">
        <v>0</v>
      </c>
      <c r="DI113" s="276">
        <v>0</v>
      </c>
      <c r="DJ113" s="276">
        <v>0</v>
      </c>
      <c r="DK113" s="276">
        <v>0</v>
      </c>
      <c r="DL113" s="276">
        <v>0</v>
      </c>
      <c r="DM113" s="276">
        <v>0</v>
      </c>
      <c r="DN113" s="132">
        <f t="shared" si="2"/>
        <v>12374.045014344796</v>
      </c>
      <c r="DO113" s="121"/>
      <c r="DP113" s="121"/>
      <c r="DQ113" s="158"/>
      <c r="DR113" s="23"/>
      <c r="DS113" s="23"/>
      <c r="DT113" s="158">
        <f>DT111-DN119</f>
        <v>0</v>
      </c>
      <c r="DU113" s="23"/>
      <c r="DV113" s="23"/>
    </row>
    <row r="114" spans="1:126">
      <c r="A114" s="23"/>
      <c r="B114" s="19" t="s">
        <v>462</v>
      </c>
      <c r="C114" s="17">
        <f t="shared" ref="C114:BN114" si="6">SUM(C115:C116)</f>
        <v>115.662058988011</v>
      </c>
      <c r="D114" s="17">
        <f t="shared" si="6"/>
        <v>4.9689431173529401</v>
      </c>
      <c r="E114" s="17">
        <f t="shared" si="6"/>
        <v>2.7374145799393101</v>
      </c>
      <c r="F114" s="17">
        <f t="shared" si="6"/>
        <v>11.311834006848301</v>
      </c>
      <c r="G114" s="17">
        <f t="shared" si="6"/>
        <v>9.1027753012712704</v>
      </c>
      <c r="H114" s="17">
        <f t="shared" si="6"/>
        <v>24.8052416153926</v>
      </c>
      <c r="I114" s="17">
        <f t="shared" si="6"/>
        <v>0</v>
      </c>
      <c r="J114" s="17">
        <f t="shared" si="6"/>
        <v>10.841744135868</v>
      </c>
      <c r="K114" s="17">
        <f t="shared" si="6"/>
        <v>233.07700677089599</v>
      </c>
      <c r="L114" s="17">
        <f t="shared" si="6"/>
        <v>66.1979582801372</v>
      </c>
      <c r="M114" s="17">
        <f t="shared" si="6"/>
        <v>150.47263953328101</v>
      </c>
      <c r="N114" s="17">
        <f t="shared" si="6"/>
        <v>8.8794378935944707</v>
      </c>
      <c r="O114" s="17">
        <f t="shared" si="6"/>
        <v>4.3415671188294196</v>
      </c>
      <c r="P114" s="17">
        <f t="shared" si="6"/>
        <v>89.619558316103905</v>
      </c>
      <c r="Q114" s="17">
        <f t="shared" si="6"/>
        <v>43.682857101054502</v>
      </c>
      <c r="R114" s="17">
        <f t="shared" si="6"/>
        <v>14.6455551176917</v>
      </c>
      <c r="S114" s="17">
        <f t="shared" si="6"/>
        <v>116.20941057485901</v>
      </c>
      <c r="T114" s="17">
        <f t="shared" si="6"/>
        <v>7.8373639485841604</v>
      </c>
      <c r="U114" s="17">
        <f t="shared" si="6"/>
        <v>30.927642410818802</v>
      </c>
      <c r="V114" s="17">
        <f t="shared" si="6"/>
        <v>0</v>
      </c>
      <c r="W114" s="17">
        <f t="shared" si="6"/>
        <v>46.397659840996397</v>
      </c>
      <c r="X114" s="17">
        <f t="shared" si="6"/>
        <v>17.041960249546701</v>
      </c>
      <c r="Y114" s="17">
        <f t="shared" si="6"/>
        <v>4.3017512530298703</v>
      </c>
      <c r="Z114" s="17">
        <f t="shared" si="6"/>
        <v>55.067181542379998</v>
      </c>
      <c r="AA114" s="17">
        <f t="shared" si="6"/>
        <v>71.8237561434469</v>
      </c>
      <c r="AB114" s="17">
        <f t="shared" si="6"/>
        <v>20.0034563570788</v>
      </c>
      <c r="AC114" s="17">
        <f t="shared" si="6"/>
        <v>1272.2398342914701</v>
      </c>
      <c r="AD114" s="17">
        <f t="shared" si="6"/>
        <v>7.5968578066999903</v>
      </c>
      <c r="AE114" s="17">
        <f t="shared" si="6"/>
        <v>4.5412337572445498</v>
      </c>
      <c r="AF114" s="17">
        <f t="shared" si="6"/>
        <v>15.7263409846454</v>
      </c>
      <c r="AG114" s="17">
        <f t="shared" si="6"/>
        <v>19.559647936787499</v>
      </c>
      <c r="AH114" s="17">
        <f t="shared" si="6"/>
        <v>22.527688311343098</v>
      </c>
      <c r="AI114" s="17">
        <f t="shared" si="6"/>
        <v>54.622653674837302</v>
      </c>
      <c r="AJ114" s="17">
        <f t="shared" si="6"/>
        <v>17.189906652935299</v>
      </c>
      <c r="AK114" s="17">
        <f t="shared" si="6"/>
        <v>21.0030550921397</v>
      </c>
      <c r="AL114" s="17">
        <f t="shared" si="6"/>
        <v>28.5513137029075</v>
      </c>
      <c r="AM114" s="17">
        <f t="shared" si="6"/>
        <v>13.822533540745299</v>
      </c>
      <c r="AN114" s="17">
        <f t="shared" si="6"/>
        <v>294.409740326985</v>
      </c>
      <c r="AO114" s="17">
        <f t="shared" si="6"/>
        <v>612.72841763819804</v>
      </c>
      <c r="AP114" s="17">
        <f t="shared" si="6"/>
        <v>108.887242846015</v>
      </c>
      <c r="AQ114" s="17">
        <f t="shared" si="6"/>
        <v>218.75710812216801</v>
      </c>
      <c r="AR114" s="17">
        <f t="shared" si="6"/>
        <v>26.980749699444001</v>
      </c>
      <c r="AS114" s="17">
        <f t="shared" si="6"/>
        <v>263.978231799973</v>
      </c>
      <c r="AT114" s="17">
        <f t="shared" si="6"/>
        <v>18.8877996911968</v>
      </c>
      <c r="AU114" s="17">
        <f t="shared" si="6"/>
        <v>48.4741903016631</v>
      </c>
      <c r="AV114" s="17">
        <f t="shared" si="6"/>
        <v>215.38081680065599</v>
      </c>
      <c r="AW114" s="17">
        <f t="shared" si="6"/>
        <v>680.93206854349296</v>
      </c>
      <c r="AX114" s="17">
        <f t="shared" si="6"/>
        <v>256.20666446081901</v>
      </c>
      <c r="AY114" s="17">
        <f t="shared" si="6"/>
        <v>19.094941034679501</v>
      </c>
      <c r="AZ114" s="17">
        <f t="shared" si="6"/>
        <v>54.506038939255703</v>
      </c>
      <c r="BA114" s="17">
        <f t="shared" si="6"/>
        <v>0.192224518143184</v>
      </c>
      <c r="BB114" s="17">
        <f t="shared" si="6"/>
        <v>194.37674891896401</v>
      </c>
      <c r="BC114" s="17">
        <f t="shared" si="6"/>
        <v>101.512564338446</v>
      </c>
      <c r="BD114" s="17">
        <f t="shared" si="6"/>
        <v>296.508294884002</v>
      </c>
      <c r="BE114" s="17">
        <f t="shared" si="6"/>
        <v>68.664663480356893</v>
      </c>
      <c r="BF114" s="17">
        <f t="shared" si="6"/>
        <v>225.20188098489601</v>
      </c>
      <c r="BG114" s="17">
        <f t="shared" si="6"/>
        <v>204.32299901496501</v>
      </c>
      <c r="BH114" s="17">
        <f t="shared" si="6"/>
        <v>28.492739490010798</v>
      </c>
      <c r="BI114" s="17">
        <f t="shared" si="6"/>
        <v>132.36322398093199</v>
      </c>
      <c r="BJ114" s="17">
        <f t="shared" si="6"/>
        <v>42.5719842240674</v>
      </c>
      <c r="BK114" s="17">
        <f t="shared" si="6"/>
        <v>67.875295189358596</v>
      </c>
      <c r="BL114" s="17">
        <f t="shared" si="6"/>
        <v>103.250959757351</v>
      </c>
      <c r="BM114" s="17">
        <f t="shared" si="6"/>
        <v>22.822846703337401</v>
      </c>
      <c r="BN114" s="17">
        <f t="shared" si="6"/>
        <v>115.092229054886</v>
      </c>
      <c r="BO114" s="17">
        <f t="shared" ref="BO114:DM114" si="7">SUM(BO115:BO116)</f>
        <v>265.488263063408</v>
      </c>
      <c r="BP114" s="17">
        <f t="shared" si="7"/>
        <v>21.428359556273399</v>
      </c>
      <c r="BQ114" s="17">
        <f t="shared" si="7"/>
        <v>12.3706647375618</v>
      </c>
      <c r="BR114" s="17">
        <f t="shared" si="7"/>
        <v>7.4285627997458699</v>
      </c>
      <c r="BS114" s="17">
        <f t="shared" si="7"/>
        <v>117.19117293163799</v>
      </c>
      <c r="BT114" s="17">
        <f t="shared" si="7"/>
        <v>59.125269931498202</v>
      </c>
      <c r="BU114" s="17">
        <f t="shared" si="7"/>
        <v>2.7405448678406099</v>
      </c>
      <c r="BV114" s="17">
        <f t="shared" si="7"/>
        <v>151.50954021340601</v>
      </c>
      <c r="BW114" s="17">
        <f t="shared" si="7"/>
        <v>169.08505793083799</v>
      </c>
      <c r="BX114" s="17">
        <f t="shared" si="7"/>
        <v>35.8780202743472</v>
      </c>
      <c r="BY114" s="17">
        <f t="shared" si="7"/>
        <v>42.659876345277901</v>
      </c>
      <c r="BZ114" s="17">
        <f t="shared" si="7"/>
        <v>107.58007228757999</v>
      </c>
      <c r="CA114" s="17">
        <f t="shared" si="7"/>
        <v>11.979414196119601</v>
      </c>
      <c r="CB114" s="17">
        <f t="shared" si="7"/>
        <v>15.2937155905518</v>
      </c>
      <c r="CC114" s="17">
        <f t="shared" si="7"/>
        <v>8.3997471595409205</v>
      </c>
      <c r="CD114" s="17">
        <f t="shared" si="7"/>
        <v>42.973927896364401</v>
      </c>
      <c r="CE114" s="17">
        <f t="shared" si="7"/>
        <v>119.833951205693</v>
      </c>
      <c r="CF114" s="17">
        <f t="shared" si="7"/>
        <v>26.426018434873399</v>
      </c>
      <c r="CG114" s="17">
        <f t="shared" si="7"/>
        <v>4.8010694200742803</v>
      </c>
      <c r="CH114" s="17">
        <f t="shared" si="7"/>
        <v>13.5872678194228</v>
      </c>
      <c r="CI114" s="17">
        <f t="shared" si="7"/>
        <v>3.9808078565888798</v>
      </c>
      <c r="CJ114" s="17">
        <f t="shared" si="7"/>
        <v>34.677134432358699</v>
      </c>
      <c r="CK114" s="17">
        <f t="shared" si="7"/>
        <v>34.3148348539778</v>
      </c>
      <c r="CL114" s="17">
        <f t="shared" si="7"/>
        <v>29.6421824712729</v>
      </c>
      <c r="CM114" s="17">
        <f t="shared" si="7"/>
        <v>1.8519110195433299</v>
      </c>
      <c r="CN114" s="17">
        <f t="shared" si="7"/>
        <v>34.286668339819101</v>
      </c>
      <c r="CO114" s="17">
        <f t="shared" si="7"/>
        <v>29.562303737765799</v>
      </c>
      <c r="CP114" s="17">
        <f t="shared" si="7"/>
        <v>766.25746417209496</v>
      </c>
      <c r="CQ114" s="17">
        <f t="shared" si="7"/>
        <v>127.77120179229399</v>
      </c>
      <c r="CR114" s="17">
        <f t="shared" si="7"/>
        <v>696.52493920326799</v>
      </c>
      <c r="CS114" s="17">
        <f t="shared" si="7"/>
        <v>22.777067221773901</v>
      </c>
      <c r="CT114" s="17">
        <f t="shared" si="7"/>
        <v>36.064242296091201</v>
      </c>
      <c r="CU114" s="17">
        <f t="shared" si="7"/>
        <v>10.8594486647242</v>
      </c>
      <c r="CV114" s="17">
        <f t="shared" si="7"/>
        <v>11.151752751996799</v>
      </c>
      <c r="CW114" s="17">
        <f t="shared" si="7"/>
        <v>17.175278501487298</v>
      </c>
      <c r="CX114" s="17">
        <f t="shared" si="7"/>
        <v>47.082610258269199</v>
      </c>
      <c r="CY114" s="17">
        <f t="shared" si="7"/>
        <v>17.742925334557601</v>
      </c>
      <c r="CZ114" s="17">
        <f t="shared" si="7"/>
        <v>21.1071252990217</v>
      </c>
      <c r="DA114" s="17">
        <f t="shared" si="7"/>
        <v>19.306160226343199</v>
      </c>
      <c r="DB114" s="17">
        <f t="shared" si="7"/>
        <v>0</v>
      </c>
      <c r="DC114" s="277">
        <f>SUM(DC115:DC116)</f>
        <v>4543.7420847778649</v>
      </c>
      <c r="DD114" s="277">
        <f t="shared" si="7"/>
        <v>4559.6880563840332</v>
      </c>
      <c r="DE114" s="277">
        <f t="shared" si="7"/>
        <v>0</v>
      </c>
      <c r="DF114" s="277">
        <f t="shared" si="7"/>
        <v>1136.2478713312701</v>
      </c>
      <c r="DG114" s="277">
        <f t="shared" si="7"/>
        <v>-39.388400819607895</v>
      </c>
      <c r="DH114" s="277">
        <f t="shared" si="7"/>
        <v>240.342283560429</v>
      </c>
      <c r="DI114" s="277">
        <f t="shared" si="7"/>
        <v>2912.7222459930099</v>
      </c>
      <c r="DJ114" s="277">
        <f t="shared" si="7"/>
        <v>64.465441793042501</v>
      </c>
      <c r="DK114" s="277">
        <f t="shared" si="7"/>
        <v>0</v>
      </c>
      <c r="DL114" s="277">
        <f t="shared" si="7"/>
        <v>0</v>
      </c>
      <c r="DM114" s="277">
        <f t="shared" si="7"/>
        <v>0</v>
      </c>
      <c r="DN114" s="135">
        <f t="shared" si="2"/>
        <v>23675.546662808378</v>
      </c>
      <c r="DO114" s="121"/>
      <c r="DP114" s="121"/>
      <c r="DQ114" s="23"/>
      <c r="DR114" s="23"/>
      <c r="DS114" s="23"/>
      <c r="DT114" s="23"/>
      <c r="DU114" s="23"/>
      <c r="DV114" s="23"/>
    </row>
    <row r="115" spans="1:126">
      <c r="A115" s="29"/>
      <c r="B115" s="415" t="s">
        <v>514</v>
      </c>
      <c r="C115" s="27">
        <f>IxI!D114</f>
        <v>115.662058988011</v>
      </c>
      <c r="D115" s="27">
        <f>IxI!E114</f>
        <v>4.9689431173529401</v>
      </c>
      <c r="E115" s="27">
        <f>IxI!F114</f>
        <v>2.7374145799393101</v>
      </c>
      <c r="F115" s="27">
        <f>IxI!G114</f>
        <v>11.311834006848301</v>
      </c>
      <c r="G115" s="27">
        <f>IxI!H114</f>
        <v>9.1027753012712704</v>
      </c>
      <c r="H115" s="27">
        <f>IxI!I114</f>
        <v>24.8052416153926</v>
      </c>
      <c r="I115" s="27">
        <f>IxI!J114</f>
        <v>0</v>
      </c>
      <c r="J115" s="27">
        <f>IxI!K114</f>
        <v>10.841744135868</v>
      </c>
      <c r="K115" s="27">
        <f>IxI!L114</f>
        <v>233.07700677089599</v>
      </c>
      <c r="L115" s="27">
        <f>IxI!M114</f>
        <v>66.1979582801372</v>
      </c>
      <c r="M115" s="27">
        <f>IxI!N114</f>
        <v>150.47263953328101</v>
      </c>
      <c r="N115" s="27">
        <f>IxI!O114</f>
        <v>8.8794378935944707</v>
      </c>
      <c r="O115" s="27">
        <f>IxI!P114</f>
        <v>4.3415671188294196</v>
      </c>
      <c r="P115" s="27">
        <f>IxI!Q114</f>
        <v>89.619558316103905</v>
      </c>
      <c r="Q115" s="27">
        <f>IxI!R114</f>
        <v>43.682857101054502</v>
      </c>
      <c r="R115" s="27">
        <f>IxI!S114</f>
        <v>14.6455551176917</v>
      </c>
      <c r="S115" s="27">
        <f>IxI!T114</f>
        <v>116.20941057485901</v>
      </c>
      <c r="T115" s="27">
        <f>IxI!U114</f>
        <v>7.8373639485841604</v>
      </c>
      <c r="U115" s="27">
        <f>IxI!V114</f>
        <v>30.927642410818802</v>
      </c>
      <c r="V115" s="27">
        <f>IxI!W114</f>
        <v>0</v>
      </c>
      <c r="W115" s="27">
        <f>IxI!X114</f>
        <v>46.397659840996397</v>
      </c>
      <c r="X115" s="27">
        <f>IxI!Y114</f>
        <v>17.041960249546701</v>
      </c>
      <c r="Y115" s="27">
        <f>IxI!Z114</f>
        <v>4.3017512530298703</v>
      </c>
      <c r="Z115" s="27">
        <f>IxI!AA114</f>
        <v>55.067181542379998</v>
      </c>
      <c r="AA115" s="27">
        <f>IxI!AB114</f>
        <v>71.8237561434469</v>
      </c>
      <c r="AB115" s="27">
        <f>IxI!AC114</f>
        <v>20.0034563570788</v>
      </c>
      <c r="AC115" s="27">
        <f>IxI!AD114</f>
        <v>1272.2398342914701</v>
      </c>
      <c r="AD115" s="27">
        <f>IxI!AE114</f>
        <v>7.5968578066999903</v>
      </c>
      <c r="AE115" s="27">
        <f>IxI!AF114</f>
        <v>4.5412337572445498</v>
      </c>
      <c r="AF115" s="27">
        <f>IxI!AG114</f>
        <v>15.7263409846454</v>
      </c>
      <c r="AG115" s="27">
        <f>IxI!AH114</f>
        <v>19.559647936787499</v>
      </c>
      <c r="AH115" s="27">
        <f>IxI!AI114</f>
        <v>22.527688311343098</v>
      </c>
      <c r="AI115" s="27">
        <f>IxI!AJ114</f>
        <v>54.622653674837302</v>
      </c>
      <c r="AJ115" s="27">
        <f>IxI!AK114</f>
        <v>17.189906652935299</v>
      </c>
      <c r="AK115" s="27">
        <f>IxI!AL114</f>
        <v>21.0030550921397</v>
      </c>
      <c r="AL115" s="27">
        <f>IxI!AM114</f>
        <v>28.5513137029075</v>
      </c>
      <c r="AM115" s="27">
        <f>IxI!AN114</f>
        <v>13.822533540745299</v>
      </c>
      <c r="AN115" s="27">
        <f>IxI!AO114</f>
        <v>294.409740326985</v>
      </c>
      <c r="AO115" s="27">
        <f>IxI!AP114</f>
        <v>612.72841763819804</v>
      </c>
      <c r="AP115" s="27">
        <f>IxI!AQ114</f>
        <v>108.887242846015</v>
      </c>
      <c r="AQ115" s="27">
        <f>IxI!AR114</f>
        <v>218.75710812216801</v>
      </c>
      <c r="AR115" s="27">
        <f>IxI!AS114</f>
        <v>26.980749699444001</v>
      </c>
      <c r="AS115" s="27">
        <f>IxI!AT114</f>
        <v>263.978231799973</v>
      </c>
      <c r="AT115" s="27">
        <f>IxI!AU114</f>
        <v>18.8877996911968</v>
      </c>
      <c r="AU115" s="27">
        <f>IxI!AV114</f>
        <v>48.4741903016631</v>
      </c>
      <c r="AV115" s="27">
        <f>IxI!AW114</f>
        <v>215.38081680065599</v>
      </c>
      <c r="AW115" s="27">
        <f>IxI!AX114</f>
        <v>680.93206854349296</v>
      </c>
      <c r="AX115" s="27">
        <f>IxI!AY114</f>
        <v>256.20666446081901</v>
      </c>
      <c r="AY115" s="27">
        <f>IxI!AZ114</f>
        <v>19.094941034679501</v>
      </c>
      <c r="AZ115" s="27">
        <f>IxI!BA114</f>
        <v>54.506038939255703</v>
      </c>
      <c r="BA115" s="27">
        <f>IxI!BB114</f>
        <v>0.192224518143184</v>
      </c>
      <c r="BB115" s="27">
        <f>IxI!BC114</f>
        <v>194.37674891896401</v>
      </c>
      <c r="BC115" s="27">
        <f>IxI!BD114</f>
        <v>101.512564338446</v>
      </c>
      <c r="BD115" s="27">
        <f>IxI!BE114</f>
        <v>296.508294884002</v>
      </c>
      <c r="BE115" s="27">
        <f>IxI!BF114</f>
        <v>68.664663480356893</v>
      </c>
      <c r="BF115" s="27">
        <f>IxI!BG114</f>
        <v>225.20188098489601</v>
      </c>
      <c r="BG115" s="27">
        <f>IxI!BH114</f>
        <v>204.32299901496501</v>
      </c>
      <c r="BH115" s="27">
        <f>IxI!BI114</f>
        <v>28.492739490010798</v>
      </c>
      <c r="BI115" s="27">
        <f>IxI!BJ114</f>
        <v>132.36322398093199</v>
      </c>
      <c r="BJ115" s="27">
        <f>IxI!BK114</f>
        <v>42.5719842240674</v>
      </c>
      <c r="BK115" s="27">
        <f>IxI!BL114</f>
        <v>67.875295189358596</v>
      </c>
      <c r="BL115" s="27">
        <f>IxI!BM114</f>
        <v>103.250959757351</v>
      </c>
      <c r="BM115" s="27">
        <f>IxI!BN114</f>
        <v>22.822846703337401</v>
      </c>
      <c r="BN115" s="27">
        <f>IxI!BO114</f>
        <v>115.092229054886</v>
      </c>
      <c r="BO115" s="27">
        <f>IxI!BP114</f>
        <v>265.488263063408</v>
      </c>
      <c r="BP115" s="27">
        <f>IxI!BQ114</f>
        <v>21.428359556273399</v>
      </c>
      <c r="BQ115" s="27">
        <f>IxI!BR114</f>
        <v>12.3706647375618</v>
      </c>
      <c r="BR115" s="27">
        <f>IxI!BS114</f>
        <v>7.4285627997458699</v>
      </c>
      <c r="BS115" s="27">
        <f>IxI!BT114</f>
        <v>117.19117293163799</v>
      </c>
      <c r="BT115" s="27">
        <f>IxI!BU114</f>
        <v>59.125269931498202</v>
      </c>
      <c r="BU115" s="27">
        <f>IxI!BV114</f>
        <v>2.7405448678406099</v>
      </c>
      <c r="BV115" s="27">
        <f>IxI!BW114</f>
        <v>151.50954021340601</v>
      </c>
      <c r="BW115" s="27">
        <f>IxI!BX114</f>
        <v>169.08505793083799</v>
      </c>
      <c r="BX115" s="27">
        <f>IxI!BY114</f>
        <v>35.8780202743472</v>
      </c>
      <c r="BY115" s="27">
        <f>IxI!BZ114</f>
        <v>42.659876345277901</v>
      </c>
      <c r="BZ115" s="27">
        <f>IxI!CA114</f>
        <v>107.58007228757999</v>
      </c>
      <c r="CA115" s="27">
        <f>IxI!CB114</f>
        <v>11.979414196119601</v>
      </c>
      <c r="CB115" s="27">
        <f>IxI!CC114</f>
        <v>15.2937155905518</v>
      </c>
      <c r="CC115" s="27">
        <f>IxI!CD114</f>
        <v>8.3997471595409205</v>
      </c>
      <c r="CD115" s="27">
        <f>IxI!CE114</f>
        <v>42.973927896364401</v>
      </c>
      <c r="CE115" s="27">
        <f>IxI!CF114</f>
        <v>119.833951205693</v>
      </c>
      <c r="CF115" s="27">
        <f>IxI!CG114</f>
        <v>26.426018434873399</v>
      </c>
      <c r="CG115" s="27">
        <f>IxI!CH114</f>
        <v>4.8010694200742803</v>
      </c>
      <c r="CH115" s="27">
        <f>IxI!CI114</f>
        <v>13.5872678194228</v>
      </c>
      <c r="CI115" s="27">
        <f>IxI!CJ114</f>
        <v>3.9808078565888798</v>
      </c>
      <c r="CJ115" s="27">
        <f>IxI!CK114</f>
        <v>34.677134432358699</v>
      </c>
      <c r="CK115" s="27">
        <f>IxI!CL114</f>
        <v>34.3148348539778</v>
      </c>
      <c r="CL115" s="27">
        <f>IxI!CM114</f>
        <v>29.6421824712729</v>
      </c>
      <c r="CM115" s="27">
        <f>IxI!CN114</f>
        <v>1.8519110195433299</v>
      </c>
      <c r="CN115" s="27">
        <f>IxI!CO114</f>
        <v>34.286668339819101</v>
      </c>
      <c r="CO115" s="27">
        <f>IxI!CP114</f>
        <v>29.562303737765799</v>
      </c>
      <c r="CP115" s="27">
        <f>IxI!CQ114</f>
        <v>766.25746417209496</v>
      </c>
      <c r="CQ115" s="27">
        <f>IxI!CR114</f>
        <v>127.77120179229399</v>
      </c>
      <c r="CR115" s="27">
        <f>IxI!CS114</f>
        <v>696.52493920326799</v>
      </c>
      <c r="CS115" s="27">
        <f>IxI!CT114</f>
        <v>22.777067221773901</v>
      </c>
      <c r="CT115" s="27">
        <f>IxI!CU114</f>
        <v>36.064242296091201</v>
      </c>
      <c r="CU115" s="27">
        <f>IxI!CV114</f>
        <v>10.8594486647242</v>
      </c>
      <c r="CV115" s="27">
        <f>IxI!CW114</f>
        <v>11.151752751996799</v>
      </c>
      <c r="CW115" s="27">
        <f>IxI!CX114</f>
        <v>17.175278501487298</v>
      </c>
      <c r="CX115" s="27">
        <f>IxI!CY114</f>
        <v>47.082610258269199</v>
      </c>
      <c r="CY115" s="27">
        <f>IxI!CZ114</f>
        <v>17.742925334557601</v>
      </c>
      <c r="CZ115" s="27">
        <f>IxI!DA114</f>
        <v>21.1071252990217</v>
      </c>
      <c r="DA115" s="27">
        <f>IxI!DB114</f>
        <v>19.306160226343199</v>
      </c>
      <c r="DB115" s="27">
        <f>IxI!DC114</f>
        <v>0</v>
      </c>
      <c r="DC115" s="275">
        <f>SUM(IxI!DE114:DF114)</f>
        <v>4424.4932509965265</v>
      </c>
      <c r="DD115" s="275">
        <v>0</v>
      </c>
      <c r="DE115" s="275">
        <f>SUM(IxI!DH114:DI114)</f>
        <v>0</v>
      </c>
      <c r="DF115" s="275">
        <f>IxI!DK114</f>
        <v>1136.2478713312701</v>
      </c>
      <c r="DG115" s="275">
        <f>SUM(IxI!DL114:DM114)</f>
        <v>-39.388400819607895</v>
      </c>
      <c r="DH115" s="275">
        <f>IxI!DG114</f>
        <v>240.342283560429</v>
      </c>
      <c r="DI115" s="275">
        <f>IxI!DO114</f>
        <v>2912.7222459930099</v>
      </c>
      <c r="DJ115" s="275">
        <f>IxI!DP114</f>
        <v>64.465441793042501</v>
      </c>
      <c r="DK115" s="275">
        <v>0</v>
      </c>
      <c r="DL115" s="275">
        <v>0</v>
      </c>
      <c r="DM115" s="275">
        <v>0</v>
      </c>
      <c r="DN115" s="133">
        <f t="shared" si="2"/>
        <v>18996.609772643005</v>
      </c>
      <c r="DO115" s="121"/>
      <c r="DP115" s="121"/>
      <c r="DQ115" s="147"/>
      <c r="DR115" s="23"/>
      <c r="DS115" s="23"/>
      <c r="DT115" s="23"/>
      <c r="DU115" s="23"/>
      <c r="DV115" s="23"/>
    </row>
    <row r="116" spans="1:126">
      <c r="A116" s="23"/>
      <c r="B116" s="19" t="s">
        <v>515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21">
        <v>0</v>
      </c>
      <c r="AJ116" s="21">
        <v>0</v>
      </c>
      <c r="AK116" s="21">
        <v>0</v>
      </c>
      <c r="AL116" s="21">
        <v>0</v>
      </c>
      <c r="AM116" s="21">
        <v>0</v>
      </c>
      <c r="AN116" s="21">
        <v>0</v>
      </c>
      <c r="AO116" s="21">
        <v>0</v>
      </c>
      <c r="AP116" s="21">
        <v>0</v>
      </c>
      <c r="AQ116" s="21">
        <v>0</v>
      </c>
      <c r="AR116" s="21">
        <v>0</v>
      </c>
      <c r="AS116" s="21">
        <v>0</v>
      </c>
      <c r="AT116" s="21">
        <v>0</v>
      </c>
      <c r="AU116" s="21">
        <v>0</v>
      </c>
      <c r="AV116" s="21">
        <v>0</v>
      </c>
      <c r="AW116" s="21">
        <v>0</v>
      </c>
      <c r="AX116" s="21">
        <v>0</v>
      </c>
      <c r="AY116" s="21">
        <v>0</v>
      </c>
      <c r="AZ116" s="21">
        <v>0</v>
      </c>
      <c r="BA116" s="21">
        <v>0</v>
      </c>
      <c r="BB116" s="21">
        <v>0</v>
      </c>
      <c r="BC116" s="21">
        <v>0</v>
      </c>
      <c r="BD116" s="21">
        <v>0</v>
      </c>
      <c r="BE116" s="21">
        <v>0</v>
      </c>
      <c r="BF116" s="21">
        <v>0</v>
      </c>
      <c r="BG116" s="21">
        <v>0</v>
      </c>
      <c r="BH116" s="21">
        <v>0</v>
      </c>
      <c r="BI116" s="21">
        <v>0</v>
      </c>
      <c r="BJ116" s="21">
        <v>0</v>
      </c>
      <c r="BK116" s="21">
        <v>0</v>
      </c>
      <c r="BL116" s="21">
        <v>0</v>
      </c>
      <c r="BM116" s="21">
        <v>0</v>
      </c>
      <c r="BN116" s="21">
        <v>0</v>
      </c>
      <c r="BO116" s="21">
        <v>0</v>
      </c>
      <c r="BP116" s="21">
        <v>0</v>
      </c>
      <c r="BQ116" s="21">
        <v>0</v>
      </c>
      <c r="BR116" s="21">
        <v>0</v>
      </c>
      <c r="BS116" s="21">
        <v>0</v>
      </c>
      <c r="BT116" s="21">
        <v>0</v>
      </c>
      <c r="BU116" s="21">
        <v>0</v>
      </c>
      <c r="BV116" s="21">
        <v>0</v>
      </c>
      <c r="BW116" s="21">
        <v>0</v>
      </c>
      <c r="BX116" s="21">
        <v>0</v>
      </c>
      <c r="BY116" s="21">
        <v>0</v>
      </c>
      <c r="BZ116" s="21">
        <v>0</v>
      </c>
      <c r="CA116" s="21">
        <v>0</v>
      </c>
      <c r="CB116" s="21">
        <v>0</v>
      </c>
      <c r="CC116" s="21">
        <v>0</v>
      </c>
      <c r="CD116" s="21">
        <v>0</v>
      </c>
      <c r="CE116" s="21">
        <v>0</v>
      </c>
      <c r="CF116" s="21">
        <v>0</v>
      </c>
      <c r="CG116" s="21">
        <v>0</v>
      </c>
      <c r="CH116" s="21">
        <v>0</v>
      </c>
      <c r="CI116" s="21">
        <v>0</v>
      </c>
      <c r="CJ116" s="21">
        <v>0</v>
      </c>
      <c r="CK116" s="21">
        <v>0</v>
      </c>
      <c r="CL116" s="21">
        <v>0</v>
      </c>
      <c r="CM116" s="21">
        <v>0</v>
      </c>
      <c r="CN116" s="21">
        <v>0</v>
      </c>
      <c r="CO116" s="21">
        <v>0</v>
      </c>
      <c r="CP116" s="21">
        <v>0</v>
      </c>
      <c r="CQ116" s="21">
        <v>0</v>
      </c>
      <c r="CR116" s="21">
        <v>0</v>
      </c>
      <c r="CS116" s="21">
        <v>0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0</v>
      </c>
      <c r="DB116" s="21">
        <v>0</v>
      </c>
      <c r="DC116" s="276">
        <f>IncExp!H11</f>
        <v>119.24883378133812</v>
      </c>
      <c r="DD116" s="276">
        <f>IncExp!H21</f>
        <v>4559.6880563840332</v>
      </c>
      <c r="DE116" s="276">
        <v>0</v>
      </c>
      <c r="DF116" s="276">
        <v>0</v>
      </c>
      <c r="DG116" s="276">
        <v>0</v>
      </c>
      <c r="DH116" s="276">
        <v>0</v>
      </c>
      <c r="DI116" s="276">
        <v>0</v>
      </c>
      <c r="DJ116" s="276">
        <v>0</v>
      </c>
      <c r="DK116" s="276">
        <v>0</v>
      </c>
      <c r="DL116" s="276">
        <v>0</v>
      </c>
      <c r="DM116" s="276">
        <v>0</v>
      </c>
      <c r="DN116" s="132">
        <f t="shared" si="2"/>
        <v>4678.9368901653716</v>
      </c>
      <c r="DO116" s="121"/>
      <c r="DP116" s="121"/>
      <c r="DQ116" s="23"/>
      <c r="DR116" s="23"/>
      <c r="DS116" s="23"/>
      <c r="DT116" s="23"/>
      <c r="DU116" s="23"/>
      <c r="DV116" s="23"/>
    </row>
    <row r="117" spans="1:126">
      <c r="A117" s="23"/>
      <c r="B117" s="19" t="s">
        <v>516</v>
      </c>
      <c r="C117" s="21">
        <f>SUM(IxI!D116+IxI!D117)</f>
        <v>-563.01046305829891</v>
      </c>
      <c r="D117" s="21">
        <f>SUM(IxI!E116+IxI!E117)</f>
        <v>2.40569122872679</v>
      </c>
      <c r="E117" s="21">
        <f>SUM(IxI!F116+IxI!F117)</f>
        <v>-2.1448784365630198</v>
      </c>
      <c r="F117" s="21">
        <f>SUM(IxI!G116+IxI!G117)</f>
        <v>21.924343466690299</v>
      </c>
      <c r="G117" s="21">
        <f>SUM(IxI!H116+IxI!H117)</f>
        <v>9.1949046407022497</v>
      </c>
      <c r="H117" s="21">
        <f>SUM(IxI!I116+IxI!I117)</f>
        <v>11.1331751472002</v>
      </c>
      <c r="I117" s="21">
        <f>SUM(IxI!J116+IxI!J117)</f>
        <v>0</v>
      </c>
      <c r="J117" s="21">
        <f>SUM(IxI!K116+IxI!K117)</f>
        <v>56.5060635577249</v>
      </c>
      <c r="K117" s="21">
        <f>SUM(IxI!L116+IxI!L117)</f>
        <v>41.689866205650702</v>
      </c>
      <c r="L117" s="21">
        <f>SUM(IxI!M116+IxI!M117)</f>
        <v>2.8015799418087917</v>
      </c>
      <c r="M117" s="21">
        <f>SUM(IxI!N116+IxI!N117)</f>
        <v>10.33202921825505</v>
      </c>
      <c r="N117" s="21">
        <f>SUM(IxI!O116+IxI!O117)</f>
        <v>-1.40039230021089</v>
      </c>
      <c r="O117" s="21">
        <f>SUM(IxI!P116+IxI!P117)</f>
        <v>0.34906726432630397</v>
      </c>
      <c r="P117" s="21">
        <f>SUM(IxI!Q116+IxI!Q117)</f>
        <v>16.106588160626011</v>
      </c>
      <c r="Q117" s="21">
        <f>SUM(IxI!R116+IxI!R117)</f>
        <v>5.1369471315716595</v>
      </c>
      <c r="R117" s="21">
        <f>SUM(IxI!S116+IxI!S117)</f>
        <v>3.1863484398514101</v>
      </c>
      <c r="S117" s="21">
        <f>SUM(IxI!T116+IxI!T117)</f>
        <v>120.13710648290609</v>
      </c>
      <c r="T117" s="21">
        <f>SUM(IxI!U116+IxI!U117)</f>
        <v>4.2957927240879803</v>
      </c>
      <c r="U117" s="21">
        <f>SUM(IxI!V116+IxI!V117)</f>
        <v>4.7701904452840296</v>
      </c>
      <c r="V117" s="21">
        <f>SUM(IxI!W116+IxI!W117)</f>
        <v>0</v>
      </c>
      <c r="W117" s="21">
        <f>SUM(IxI!X116+IxI!X117)</f>
        <v>16.229650789515198</v>
      </c>
      <c r="X117" s="21">
        <f>SUM(IxI!Y116+IxI!Y117)</f>
        <v>3.2617933388245897</v>
      </c>
      <c r="Y117" s="21">
        <f>SUM(IxI!Z116+IxI!Z117)</f>
        <v>1.3612432290689851</v>
      </c>
      <c r="Z117" s="21">
        <f>SUM(IxI!AA116+IxI!AA117)</f>
        <v>12.569267571327231</v>
      </c>
      <c r="AA117" s="21">
        <f>SUM(IxI!AB116+IxI!AB117)</f>
        <v>23.255434572179301</v>
      </c>
      <c r="AB117" s="21">
        <f>SUM(IxI!AC116+IxI!AC117)</f>
        <v>2.9195449280104229</v>
      </c>
      <c r="AC117" s="21">
        <f>SUM(IxI!AD116+IxI!AD117)</f>
        <v>98.7856786420666</v>
      </c>
      <c r="AD117" s="21">
        <f>SUM(IxI!AE116+IxI!AE117)</f>
        <v>2.8690520989866202</v>
      </c>
      <c r="AE117" s="21">
        <f>SUM(IxI!AF116+IxI!AF117)</f>
        <v>2.86295187731778</v>
      </c>
      <c r="AF117" s="21">
        <f>SUM(IxI!AG116+IxI!AG117)</f>
        <v>10.103150207548179</v>
      </c>
      <c r="AG117" s="21">
        <f>SUM(IxI!AH116+IxI!AH117)</f>
        <v>7.51384658402245</v>
      </c>
      <c r="AH117" s="21">
        <f>SUM(IxI!AI116+IxI!AI117)</f>
        <v>10.63438137862655</v>
      </c>
      <c r="AI117" s="21">
        <f>SUM(IxI!AJ116+IxI!AJ117)</f>
        <v>60.666019830442799</v>
      </c>
      <c r="AJ117" s="21">
        <f>SUM(IxI!AK116+IxI!AK117)</f>
        <v>9.1544892485768603</v>
      </c>
      <c r="AK117" s="21">
        <f>SUM(IxI!AL116+IxI!AL117)</f>
        <v>14.3662740026243</v>
      </c>
      <c r="AL117" s="21">
        <f>SUM(IxI!AM116+IxI!AM117)</f>
        <v>3.67459602061989</v>
      </c>
      <c r="AM117" s="21">
        <f>SUM(IxI!AN116+IxI!AN117)</f>
        <v>1.1663343409169751</v>
      </c>
      <c r="AN117" s="21">
        <f>SUM(IxI!AO116+IxI!AO117)</f>
        <v>41.377582923000801</v>
      </c>
      <c r="AO117" s="21">
        <f>SUM(IxI!AP116+IxI!AP117)</f>
        <v>26.566654377866001</v>
      </c>
      <c r="AP117" s="21">
        <f>SUM(IxI!AQ116+IxI!AQ117)</f>
        <v>20.4023271167347</v>
      </c>
      <c r="AQ117" s="21">
        <f>SUM(IxI!AR116+IxI!AR117)</f>
        <v>28.535650032407901</v>
      </c>
      <c r="AR117" s="21">
        <f>SUM(IxI!AS116+IxI!AS117)</f>
        <v>5.6542447860355001</v>
      </c>
      <c r="AS117" s="21">
        <f>SUM(IxI!AT116+IxI!AT117)</f>
        <v>31.2791554242839</v>
      </c>
      <c r="AT117" s="21">
        <f>SUM(IxI!AU116+IxI!AU117)</f>
        <v>6.84162607121426</v>
      </c>
      <c r="AU117" s="21">
        <f>SUM(IxI!AV116+IxI!AV117)</f>
        <v>6.6117844101090499</v>
      </c>
      <c r="AV117" s="21">
        <f>SUM(IxI!AW116+IxI!AW117)</f>
        <v>17.034620035949018</v>
      </c>
      <c r="AW117" s="21">
        <f>SUM(IxI!AX116+IxI!AX117)</f>
        <v>213.400745835077</v>
      </c>
      <c r="AX117" s="21">
        <f>SUM(IxI!AY116+IxI!AY117)</f>
        <v>17.048350823824631</v>
      </c>
      <c r="AY117" s="21">
        <f>SUM(IxI!AZ116+IxI!AZ117)</f>
        <v>37.236469471187149</v>
      </c>
      <c r="AZ117" s="21">
        <f>SUM(IxI!BA116+IxI!BA117)</f>
        <v>94.041773952189601</v>
      </c>
      <c r="BA117" s="21">
        <f>SUM(IxI!BB116+IxI!BB117)</f>
        <v>0.38675033576059803</v>
      </c>
      <c r="BB117" s="21">
        <f>SUM(IxI!BC116+IxI!BC117)</f>
        <v>50.509324645141199</v>
      </c>
      <c r="BC117" s="21">
        <f>SUM(IxI!BD116+IxI!BD117)</f>
        <v>27.63025787975198</v>
      </c>
      <c r="BD117" s="21">
        <f>SUM(IxI!BE116+IxI!BE117)</f>
        <v>43.382045799383199</v>
      </c>
      <c r="BE117" s="21">
        <f>SUM(IxI!BF116+IxI!BF117)</f>
        <v>55.915387469843253</v>
      </c>
      <c r="BF117" s="21">
        <f>SUM(IxI!BG116+IxI!BG117)</f>
        <v>144.83473516151199</v>
      </c>
      <c r="BG117" s="21">
        <f>SUM(IxI!BH116+IxI!BH117)</f>
        <v>552.10538050217269</v>
      </c>
      <c r="BH117" s="21">
        <f>SUM(IxI!BI116+IxI!BI117)</f>
        <v>-46.908311895672504</v>
      </c>
      <c r="BI117" s="21">
        <f>SUM(IxI!BJ116+IxI!BJ117)</f>
        <v>240.91563495016999</v>
      </c>
      <c r="BJ117" s="21">
        <f>SUM(IxI!BK116+IxI!BK117)</f>
        <v>38.853590944073702</v>
      </c>
      <c r="BK117" s="21">
        <f>SUM(IxI!BL116+IxI!BL117)</f>
        <v>98.606948400059295</v>
      </c>
      <c r="BL117" s="21">
        <f>SUM(IxI!BM116+IxI!BM117)</f>
        <v>34.160725326168958</v>
      </c>
      <c r="BM117" s="21">
        <f>SUM(IxI!BN116+IxI!BN117)</f>
        <v>28.709244599085601</v>
      </c>
      <c r="BN117" s="21">
        <f>SUM(IxI!BO116+IxI!BO117)</f>
        <v>157.20561827658111</v>
      </c>
      <c r="BO117" s="21">
        <f>SUM(IxI!BP116+IxI!BP117)</f>
        <v>370.14725415461805</v>
      </c>
      <c r="BP117" s="21">
        <f>SUM(IxI!BQ116+IxI!BQ117)</f>
        <v>8.0906665626612106</v>
      </c>
      <c r="BQ117" s="21">
        <f>SUM(IxI!BR116+IxI!BR117)</f>
        <v>4.8652794528936933</v>
      </c>
      <c r="BR117" s="21">
        <f>SUM(IxI!BS116+IxI!BS117)</f>
        <v>2.8865445944737118</v>
      </c>
      <c r="BS117" s="21">
        <f>SUM(IxI!BT116+IxI!BT117)</f>
        <v>62.459527332556299</v>
      </c>
      <c r="BT117" s="21">
        <f>SUM(IxI!BU116+IxI!BU117)</f>
        <v>29.248611311597589</v>
      </c>
      <c r="BU117" s="21">
        <f>SUM(IxI!BV116+IxI!BV117)</f>
        <v>2.7167418331813629</v>
      </c>
      <c r="BV117" s="21">
        <f>SUM(IxI!BW116+IxI!BW117)</f>
        <v>283.59189708277398</v>
      </c>
      <c r="BW117" s="21">
        <f>SUM(IxI!BX116+IxI!BX117)</f>
        <v>381.55286610296599</v>
      </c>
      <c r="BX117" s="21">
        <f>SUM(IxI!BY116+IxI!BY117)</f>
        <v>89.175926669917999</v>
      </c>
      <c r="BY117" s="21">
        <f>SUM(IxI!BZ116+IxI!BZ117)</f>
        <v>-22.083454641327798</v>
      </c>
      <c r="BZ117" s="21">
        <f>SUM(IxI!CA116+IxI!CA117)</f>
        <v>0</v>
      </c>
      <c r="CA117" s="21">
        <f>SUM(IxI!CB116+IxI!CB117)</f>
        <v>6.7643387681469846</v>
      </c>
      <c r="CB117" s="21">
        <f>SUM(IxI!CC116+IxI!CC117)</f>
        <v>15.468044673433949</v>
      </c>
      <c r="CC117" s="21">
        <f>SUM(IxI!CD116+IxI!CD117)</f>
        <v>10.72953786549289</v>
      </c>
      <c r="CD117" s="21">
        <f>SUM(IxI!CE116+IxI!CE117)</f>
        <v>21.247475343869311</v>
      </c>
      <c r="CE117" s="21">
        <f>SUM(IxI!CF116+IxI!CF117)</f>
        <v>89.161146132174693</v>
      </c>
      <c r="CF117" s="21">
        <f>SUM(IxI!CG116+IxI!CG117)</f>
        <v>-58.178622662412664</v>
      </c>
      <c r="CG117" s="21">
        <f>SUM(IxI!CH116+IxI!CH117)</f>
        <v>4.178764000474561</v>
      </c>
      <c r="CH117" s="21">
        <f>SUM(IxI!CI116+IxI!CI117)</f>
        <v>6.43681931813998</v>
      </c>
      <c r="CI117" s="21">
        <f>SUM(IxI!CJ116+IxI!CJ117)</f>
        <v>2.4397516467003211</v>
      </c>
      <c r="CJ117" s="21">
        <f>SUM(IxI!CK116+IxI!CK117)</f>
        <v>19.291526433111109</v>
      </c>
      <c r="CK117" s="21">
        <f>SUM(IxI!CL116+IxI!CL117)</f>
        <v>14.197865695199321</v>
      </c>
      <c r="CL117" s="21">
        <f>SUM(IxI!CM116+IxI!CM117)</f>
        <v>16.482529321805558</v>
      </c>
      <c r="CM117" s="21">
        <f>SUM(IxI!CN116+IxI!CN117)</f>
        <v>2.7792804497412011</v>
      </c>
      <c r="CN117" s="21">
        <f>SUM(IxI!CO116+IxI!CO117)</f>
        <v>9.6430890979298489</v>
      </c>
      <c r="CO117" s="21">
        <f>SUM(IxI!CP116+IxI!CP117)</f>
        <v>15.54899890780346</v>
      </c>
      <c r="CP117" s="21">
        <f>SUM(IxI!CQ116+IxI!CQ117)</f>
        <v>616.68369223728996</v>
      </c>
      <c r="CQ117" s="21">
        <f>SUM(IxI!CR116+IxI!CR117)</f>
        <v>136.40809789667401</v>
      </c>
      <c r="CR117" s="21">
        <f>SUM(IxI!CS116+IxI!CS117)</f>
        <v>363.23057640205701</v>
      </c>
      <c r="CS117" s="21">
        <f>SUM(IxI!CT116+IxI!CT117)</f>
        <v>63.697337670160906</v>
      </c>
      <c r="CT117" s="21">
        <f>SUM(IxI!CU116+IxI!CU117)</f>
        <v>40.999550040544904</v>
      </c>
      <c r="CU117" s="21">
        <f>SUM(IxI!CV116+IxI!CV117)</f>
        <v>9.71761707155731</v>
      </c>
      <c r="CV117" s="21">
        <f>SUM(IxI!CW116+IxI!CW117)</f>
        <v>9.3608145591322387</v>
      </c>
      <c r="CW117" s="21">
        <f>SUM(IxI!CX116+IxI!CX117)</f>
        <v>33.063748257409181</v>
      </c>
      <c r="CX117" s="21">
        <f>SUM(IxI!CY116+IxI!CY117)</f>
        <v>54.059554411432799</v>
      </c>
      <c r="CY117" s="21">
        <f>SUM(IxI!CZ116+IxI!CZ117)</f>
        <v>21.552554518833599</v>
      </c>
      <c r="CZ117" s="21">
        <f>SUM(IxI!DA116+IxI!DA117)</f>
        <v>3.8900912098558229</v>
      </c>
      <c r="DA117" s="21">
        <f>SUM(IxI!DB116+IxI!DB117)</f>
        <v>40.6295486389334</v>
      </c>
      <c r="DB117" s="21">
        <f>SUM(IxI!DC116+IxI!DC117)</f>
        <v>0</v>
      </c>
      <c r="DC117" s="276">
        <f>SUM(IxI!DE116:DF117)</f>
        <v>6568.0070925134096</v>
      </c>
      <c r="DD117" s="276">
        <v>0</v>
      </c>
      <c r="DE117" s="276">
        <f>SUM(IxI!DH116:DI116)</f>
        <v>0</v>
      </c>
      <c r="DF117" s="276">
        <f>IxI!DK116</f>
        <v>1495.16969331064</v>
      </c>
      <c r="DG117" s="276">
        <f>IxI!DL116+IxI!DM116</f>
        <v>0</v>
      </c>
      <c r="DH117" s="276">
        <f>SUM(IxI!DG116:DG117)</f>
        <v>322.17797603168901</v>
      </c>
      <c r="DI117" s="276">
        <f>SUM(IxI!DO116:DO117)</f>
        <v>0</v>
      </c>
      <c r="DJ117" s="276">
        <f>SUM(IxI!DP116:DP117)</f>
        <v>0</v>
      </c>
      <c r="DK117" s="276">
        <v>0</v>
      </c>
      <c r="DL117" s="276">
        <v>0</v>
      </c>
      <c r="DM117" s="276">
        <v>0</v>
      </c>
      <c r="DN117" s="132">
        <f t="shared" si="2"/>
        <v>13164.636336792466</v>
      </c>
      <c r="DO117" s="121"/>
      <c r="DP117" s="121"/>
      <c r="DQ117" s="23"/>
      <c r="DR117" s="23"/>
      <c r="DS117" s="23"/>
      <c r="DT117" s="23"/>
      <c r="DU117" s="23"/>
      <c r="DV117" s="23"/>
    </row>
    <row r="118" spans="1:126">
      <c r="A118" s="23"/>
      <c r="B118" s="19" t="s">
        <v>468</v>
      </c>
      <c r="C118" s="17">
        <f>IxI!D118</f>
        <v>275.27692359999998</v>
      </c>
      <c r="D118" s="17">
        <f>IxI!E118</f>
        <v>15.160765319999999</v>
      </c>
      <c r="E118" s="17">
        <f>IxI!F118</f>
        <v>24.167742409999999</v>
      </c>
      <c r="F118" s="17">
        <f>IxI!G118</f>
        <v>26.419249099999998</v>
      </c>
      <c r="G118" s="17">
        <f>IxI!H118</f>
        <v>27.422474820000001</v>
      </c>
      <c r="H118" s="17">
        <f>IxI!I118</f>
        <v>28.966268339999999</v>
      </c>
      <c r="I118" s="17">
        <f>IxI!J118</f>
        <v>0</v>
      </c>
      <c r="J118" s="17">
        <f>IxI!K118</f>
        <v>83.847219120000005</v>
      </c>
      <c r="K118" s="17">
        <f>IxI!L118</f>
        <v>541.76651249999998</v>
      </c>
      <c r="L118" s="17">
        <f>IxI!M118</f>
        <v>167.24401889999999</v>
      </c>
      <c r="M118" s="17">
        <f>IxI!N118</f>
        <v>231.88419400000001</v>
      </c>
      <c r="N118" s="17">
        <f>IxI!O118</f>
        <v>105.321940012</v>
      </c>
      <c r="O118" s="17">
        <f>IxI!P118</f>
        <v>11.77638292</v>
      </c>
      <c r="P118" s="17">
        <f>IxI!Q118</f>
        <v>328.61383540000003</v>
      </c>
      <c r="Q118" s="17">
        <f>IxI!R118</f>
        <v>105.80925379999999</v>
      </c>
      <c r="R118" s="17">
        <f>IxI!S118</f>
        <v>25.8030139</v>
      </c>
      <c r="S118" s="17">
        <f>IxI!T118</f>
        <v>704.45780739999998</v>
      </c>
      <c r="T118" s="17">
        <f>IxI!U118</f>
        <v>31.241115629999999</v>
      </c>
      <c r="U118" s="17">
        <f>IxI!V118</f>
        <v>75.026766609999996</v>
      </c>
      <c r="V118" s="17">
        <f>IxI!W118</f>
        <v>0</v>
      </c>
      <c r="W118" s="17">
        <f>IxI!X118</f>
        <v>156.7913954</v>
      </c>
      <c r="X118" s="17">
        <f>IxI!Y118</f>
        <v>85.085302150000004</v>
      </c>
      <c r="Y118" s="17">
        <f>IxI!Z118</f>
        <v>16.22746935</v>
      </c>
      <c r="Z118" s="17">
        <f>IxI!AA118</f>
        <v>227.67981549999999</v>
      </c>
      <c r="AA118" s="17">
        <f>IxI!AB118</f>
        <v>185.9070068</v>
      </c>
      <c r="AB118" s="17">
        <f>IxI!AC118</f>
        <v>175.6131121</v>
      </c>
      <c r="AC118" s="17">
        <f>IxI!AD118</f>
        <v>110.1510983</v>
      </c>
      <c r="AD118" s="17">
        <f>IxI!AE118</f>
        <v>13.660920620000001</v>
      </c>
      <c r="AE118" s="17">
        <f>IxI!AF118</f>
        <v>22.618441199999999</v>
      </c>
      <c r="AF118" s="17">
        <f>IxI!AG118</f>
        <v>151.43960369999999</v>
      </c>
      <c r="AG118" s="17">
        <f>IxI!AH118</f>
        <v>64.592253720000002</v>
      </c>
      <c r="AH118" s="17">
        <f>IxI!AI118</f>
        <v>138.96669360000001</v>
      </c>
      <c r="AI118" s="17">
        <f>IxI!AJ118</f>
        <v>368.02668019999999</v>
      </c>
      <c r="AJ118" s="17">
        <f>IxI!AK118</f>
        <v>107.4594761</v>
      </c>
      <c r="AK118" s="17">
        <f>IxI!AL118</f>
        <v>139.00396090000001</v>
      </c>
      <c r="AL118" s="17">
        <f>IxI!AM118</f>
        <v>56.475984089999997</v>
      </c>
      <c r="AM118" s="17">
        <f>IxI!AN118</f>
        <v>35.009996170000001</v>
      </c>
      <c r="AN118" s="17">
        <f>IxI!AO118</f>
        <v>1049.5414864100001</v>
      </c>
      <c r="AO118" s="17">
        <f>IxI!AP118</f>
        <v>623.67281700000001</v>
      </c>
      <c r="AP118" s="17">
        <f>IxI!AQ118</f>
        <v>225.62004200000001</v>
      </c>
      <c r="AQ118" s="17">
        <f>IxI!AR118</f>
        <v>801.43579469999997</v>
      </c>
      <c r="AR118" s="17">
        <f>IxI!AS118</f>
        <v>124.3675819</v>
      </c>
      <c r="AS118" s="17">
        <f>IxI!AT118</f>
        <v>595.04337873099996</v>
      </c>
      <c r="AT118" s="17">
        <f>IxI!AU118</f>
        <v>76.001519849999994</v>
      </c>
      <c r="AU118" s="17">
        <f>IxI!AV118</f>
        <v>234.44012770000001</v>
      </c>
      <c r="AV118" s="17">
        <f>IxI!AW118</f>
        <v>662.39971295999999</v>
      </c>
      <c r="AW118" s="17">
        <f>IxI!AX118</f>
        <v>630.58916769999996</v>
      </c>
      <c r="AX118" s="17">
        <f>IxI!AY118</f>
        <v>209.43083229999999</v>
      </c>
      <c r="AY118" s="17">
        <f>IxI!AZ118</f>
        <v>289.40817340000001</v>
      </c>
      <c r="AZ118" s="17">
        <f>IxI!BA118</f>
        <v>413.0259618</v>
      </c>
      <c r="BA118" s="17">
        <f>IxI!BB118</f>
        <v>1.9758648029999999</v>
      </c>
      <c r="BB118" s="17">
        <f>IxI!BC118</f>
        <v>1428.3606110000001</v>
      </c>
      <c r="BC118" s="17">
        <f>IxI!BD118</f>
        <v>956.07886310000004</v>
      </c>
      <c r="BD118" s="17">
        <f>IxI!BE118</f>
        <v>2320.3705260000002</v>
      </c>
      <c r="BE118" s="17">
        <f>IxI!BF118</f>
        <v>956.15233309999996</v>
      </c>
      <c r="BF118" s="17">
        <f>IxI!BG118</f>
        <v>2294.4188939999999</v>
      </c>
      <c r="BG118" s="17">
        <f>IxI!BH118</f>
        <v>3641.2887730000002</v>
      </c>
      <c r="BH118" s="17">
        <f>IxI!BI118</f>
        <v>259.30162139999999</v>
      </c>
      <c r="BI118" s="17">
        <f>IxI!BJ118</f>
        <v>889.65996889999997</v>
      </c>
      <c r="BJ118" s="17">
        <f>IxI!BK118</f>
        <v>99.789016290000006</v>
      </c>
      <c r="BK118" s="17">
        <f>IxI!BL118</f>
        <v>201.50832030000001</v>
      </c>
      <c r="BL118" s="17">
        <f>IxI!BM118</f>
        <v>926.74600869999995</v>
      </c>
      <c r="BM118" s="17">
        <f>IxI!BN118</f>
        <v>554.5172086</v>
      </c>
      <c r="BN118" s="17">
        <f>IxI!BO118</f>
        <v>809.16910389999998</v>
      </c>
      <c r="BO118" s="17">
        <f>IxI!BP118</f>
        <v>1419.250896</v>
      </c>
      <c r="BP118" s="17">
        <f>IxI!BQ118</f>
        <v>232.737336</v>
      </c>
      <c r="BQ118" s="17">
        <f>IxI!BR118</f>
        <v>63.425793329999998</v>
      </c>
      <c r="BR118" s="17">
        <f>IxI!BS118</f>
        <v>45.184884340000004</v>
      </c>
      <c r="BS118" s="17">
        <f>IxI!BT118</f>
        <v>869.61302820000003</v>
      </c>
      <c r="BT118" s="17">
        <f>IxI!BU118</f>
        <v>869.18290100000002</v>
      </c>
      <c r="BU118" s="17">
        <f>IxI!BV118</f>
        <v>71.356057120000003</v>
      </c>
      <c r="BV118" s="17">
        <f>IxI!BW118</f>
        <v>2492.3325580000001</v>
      </c>
      <c r="BW118" s="17">
        <f>IxI!BX118</f>
        <v>1021.714387</v>
      </c>
      <c r="BX118" s="17">
        <f>IxI!BY118</f>
        <v>532.64305530000001</v>
      </c>
      <c r="BY118" s="17">
        <f>IxI!BZ118</f>
        <v>216.08749950000001</v>
      </c>
      <c r="BZ118" s="17">
        <f>IxI!CA118</f>
        <v>0</v>
      </c>
      <c r="CA118" s="17">
        <f>IxI!CB118</f>
        <v>145.8725005</v>
      </c>
      <c r="CB118" s="17">
        <f>IxI!CC118</f>
        <v>471.88172500000002</v>
      </c>
      <c r="CC118" s="17">
        <f>IxI!CD118</f>
        <v>358.33774019999998</v>
      </c>
      <c r="CD118" s="17">
        <f>IxI!CE118</f>
        <v>603.2710763</v>
      </c>
      <c r="CE118" s="17">
        <f>IxI!CF118</f>
        <v>2056.4118290000001</v>
      </c>
      <c r="CF118" s="17">
        <f>IxI!CG118</f>
        <v>319.93164189999999</v>
      </c>
      <c r="CG118" s="17">
        <f>IxI!CH118</f>
        <v>108.6357311</v>
      </c>
      <c r="CH118" s="17">
        <f>IxI!CI118</f>
        <v>141.18777019999999</v>
      </c>
      <c r="CI118" s="17">
        <f>IxI!CJ118</f>
        <v>91.022486099999995</v>
      </c>
      <c r="CJ118" s="17">
        <f>IxI!CK118</f>
        <v>348.24457269999999</v>
      </c>
      <c r="CK118" s="17">
        <f>IxI!CL118</f>
        <v>1018.854137</v>
      </c>
      <c r="CL118" s="17">
        <f>IxI!CM118</f>
        <v>149.91725199999999</v>
      </c>
      <c r="CM118" s="17">
        <f>IxI!CN118</f>
        <v>177.13968130000001</v>
      </c>
      <c r="CN118" s="17">
        <f>IxI!CO118</f>
        <v>602.56421320000004</v>
      </c>
      <c r="CO118" s="17">
        <f>IxI!CP118</f>
        <v>419.040144</v>
      </c>
      <c r="CP118" s="17">
        <f>IxI!CQ118</f>
        <v>5063.5600000000004</v>
      </c>
      <c r="CQ118" s="17">
        <f>IxI!CR118</f>
        <v>6389.4500008000005</v>
      </c>
      <c r="CR118" s="17">
        <f>IxI!CS118</f>
        <v>5717.3057882000003</v>
      </c>
      <c r="CS118" s="17">
        <f>IxI!CT118</f>
        <v>1286.6362144</v>
      </c>
      <c r="CT118" s="17">
        <f>IxI!CU118</f>
        <v>2055.3179970000001</v>
      </c>
      <c r="CU118" s="17">
        <f>IxI!CV118</f>
        <v>137.97958487</v>
      </c>
      <c r="CV118" s="17">
        <f>IxI!CW118</f>
        <v>211.69422170999999</v>
      </c>
      <c r="CW118" s="17">
        <f>IxI!CX118</f>
        <v>137.370868</v>
      </c>
      <c r="CX118" s="17">
        <f>IxI!CY118</f>
        <v>628.78532540000003</v>
      </c>
      <c r="CY118" s="17">
        <f>IxI!CZ118</f>
        <v>220.40552199999999</v>
      </c>
      <c r="CZ118" s="17">
        <f>IxI!DA118</f>
        <v>78.807861709999997</v>
      </c>
      <c r="DA118" s="17">
        <f>IxI!DB118</f>
        <v>436.72661629999999</v>
      </c>
      <c r="DB118" s="17">
        <f>IxI!DC118</f>
        <v>211.77</v>
      </c>
      <c r="DC118" s="277">
        <v>0</v>
      </c>
      <c r="DD118" s="277">
        <v>0</v>
      </c>
      <c r="DE118" s="277">
        <v>0</v>
      </c>
      <c r="DF118" s="277">
        <v>0</v>
      </c>
      <c r="DG118" s="277">
        <v>0</v>
      </c>
      <c r="DH118" s="277">
        <v>0</v>
      </c>
      <c r="DI118" s="277">
        <v>0</v>
      </c>
      <c r="DJ118" s="277">
        <v>0</v>
      </c>
      <c r="DK118" s="277">
        <v>0</v>
      </c>
      <c r="DL118" s="277">
        <v>0</v>
      </c>
      <c r="DM118" s="277">
        <v>0</v>
      </c>
      <c r="DN118" s="135">
        <f t="shared" si="2"/>
        <v>63560.879299906002</v>
      </c>
      <c r="DO118" s="121"/>
      <c r="DP118" s="121"/>
      <c r="DQ118" s="23"/>
      <c r="DR118" s="23"/>
      <c r="DS118" s="23"/>
      <c r="DT118" s="23"/>
      <c r="DU118" s="23"/>
      <c r="DV118" s="23"/>
    </row>
    <row r="119" spans="1:126">
      <c r="A119" s="29"/>
      <c r="B119" s="415" t="s">
        <v>517</v>
      </c>
      <c r="C119" s="27">
        <f>IxI!D119</f>
        <v>897.16732309999998</v>
      </c>
      <c r="D119" s="27">
        <f>IxI!E119</f>
        <v>18.260679240000002</v>
      </c>
      <c r="E119" s="27">
        <f>IxI!F119</f>
        <v>29.054681779999999</v>
      </c>
      <c r="F119" s="27">
        <f>IxI!G119</f>
        <v>72.000487930000006</v>
      </c>
      <c r="G119" s="27">
        <f>IxI!H119</f>
        <v>74.717816670000005</v>
      </c>
      <c r="H119" s="27">
        <f>IxI!I119</f>
        <v>30.18903023</v>
      </c>
      <c r="I119" s="27">
        <f>IxI!J119</f>
        <v>0</v>
      </c>
      <c r="J119" s="27">
        <f>IxI!K119</f>
        <v>37.480015770000001</v>
      </c>
      <c r="K119" s="27">
        <f>IxI!L119</f>
        <v>2325.8483190000002</v>
      </c>
      <c r="L119" s="27">
        <f>IxI!M119</f>
        <v>30.40508298</v>
      </c>
      <c r="M119" s="27">
        <f>IxI!N119</f>
        <v>78.357677140000007</v>
      </c>
      <c r="N119" s="27">
        <f>IxI!O119</f>
        <v>2.6346924079999998</v>
      </c>
      <c r="O119" s="27">
        <f>IxI!P119</f>
        <v>1.416460702</v>
      </c>
      <c r="P119" s="27">
        <f>IxI!Q119</f>
        <v>125.3918968</v>
      </c>
      <c r="Q119" s="27">
        <f>IxI!R119</f>
        <v>37.432394799999997</v>
      </c>
      <c r="R119" s="27">
        <f>IxI!S119</f>
        <v>3.2288641500000002</v>
      </c>
      <c r="S119" s="27">
        <f>IxI!T119</f>
        <v>1237.1791559999999</v>
      </c>
      <c r="T119" s="27">
        <f>IxI!U119</f>
        <v>69.839593120000004</v>
      </c>
      <c r="U119" s="27">
        <f>IxI!V119</f>
        <v>60.252985010000003</v>
      </c>
      <c r="V119" s="27">
        <f>IxI!W119</f>
        <v>0</v>
      </c>
      <c r="W119" s="27">
        <f>IxI!X119</f>
        <v>21.424418880000001</v>
      </c>
      <c r="X119" s="27">
        <f>IxI!Y119</f>
        <v>0.55850653500000003</v>
      </c>
      <c r="Y119" s="27">
        <f>IxI!Z119</f>
        <v>4.133119872</v>
      </c>
      <c r="Z119" s="27">
        <f>IxI!AA119</f>
        <v>63.018911670000001</v>
      </c>
      <c r="AA119" s="27">
        <f>IxI!AB119</f>
        <v>71.104586940000004</v>
      </c>
      <c r="AB119" s="27">
        <f>IxI!AC119</f>
        <v>33.27185446</v>
      </c>
      <c r="AC119" s="27">
        <f>IxI!AD119</f>
        <v>832.1071187</v>
      </c>
      <c r="AD119" s="27">
        <f>IxI!AE119</f>
        <v>3.4324366739999999</v>
      </c>
      <c r="AE119" s="27">
        <f>IxI!AF119</f>
        <v>2.681937075</v>
      </c>
      <c r="AF119" s="27">
        <f>IxI!AG119</f>
        <v>44.530695209999998</v>
      </c>
      <c r="AG119" s="27">
        <f>IxI!AH119</f>
        <v>30.721317722999999</v>
      </c>
      <c r="AH119" s="27">
        <f>IxI!AI119</f>
        <v>68.269922089999994</v>
      </c>
      <c r="AI119" s="27">
        <f>IxI!AJ119</f>
        <v>54.709808070000001</v>
      </c>
      <c r="AJ119" s="27">
        <f>IxI!AK119</f>
        <v>22.985213999999999</v>
      </c>
      <c r="AK119" s="27">
        <f>IxI!AL119</f>
        <v>30.197379059999999</v>
      </c>
      <c r="AL119" s="27">
        <f>IxI!AM119</f>
        <v>14.20746834</v>
      </c>
      <c r="AM119" s="27">
        <f>IxI!AN119</f>
        <v>23.803695210000001</v>
      </c>
      <c r="AN119" s="27">
        <f>IxI!AO119</f>
        <v>219.12586143999999</v>
      </c>
      <c r="AO119" s="27">
        <f>IxI!AP119</f>
        <v>255.08270400000001</v>
      </c>
      <c r="AP119" s="27">
        <f>IxI!AQ119</f>
        <v>34.509506709999997</v>
      </c>
      <c r="AQ119" s="27">
        <f>IxI!AR119</f>
        <v>139.3746222</v>
      </c>
      <c r="AR119" s="27">
        <f>IxI!AS119</f>
        <v>20.50584903</v>
      </c>
      <c r="AS119" s="27">
        <f>IxI!AT119</f>
        <v>201.62602998899999</v>
      </c>
      <c r="AT119" s="27">
        <f>IxI!AU119</f>
        <v>12.913165080000001</v>
      </c>
      <c r="AU119" s="27">
        <f>IxI!AV119</f>
        <v>7.9723802279999996</v>
      </c>
      <c r="AV119" s="27">
        <f>IxI!AW119</f>
        <v>217.02117400899999</v>
      </c>
      <c r="AW119" s="27">
        <f>IxI!AX119</f>
        <v>1325.400893</v>
      </c>
      <c r="AX119" s="27">
        <f>IxI!AY119</f>
        <v>279.69063410000001</v>
      </c>
      <c r="AY119" s="27">
        <f>IxI!AZ119</f>
        <v>709.62799640000003</v>
      </c>
      <c r="AZ119" s="27">
        <f>IxI!BA119</f>
        <v>184.01465239999999</v>
      </c>
      <c r="BA119" s="27">
        <f>IxI!BB119</f>
        <v>2.6526199319999999</v>
      </c>
      <c r="BB119" s="27">
        <f>IxI!BC119</f>
        <v>1391.85879</v>
      </c>
      <c r="BC119" s="27">
        <f>IxI!BD119</f>
        <v>576.77260230000002</v>
      </c>
      <c r="BD119" s="27">
        <f>IxI!BE119</f>
        <v>1260.7743579999999</v>
      </c>
      <c r="BE119" s="27">
        <f>IxI!BF119</f>
        <v>311.16504279999998</v>
      </c>
      <c r="BF119" s="27">
        <f>IxI!BG119</f>
        <v>965.54749779999997</v>
      </c>
      <c r="BG119" s="27">
        <f>IxI!BH119</f>
        <v>1674.6318799999999</v>
      </c>
      <c r="BH119" s="27">
        <f>IxI!BI119</f>
        <v>28.159263039999999</v>
      </c>
      <c r="BI119" s="27">
        <f>IxI!BJ119</f>
        <v>453.19695610000002</v>
      </c>
      <c r="BJ119" s="27">
        <f>IxI!BK119</f>
        <v>59.08515251</v>
      </c>
      <c r="BK119" s="27">
        <f>IxI!BL119</f>
        <v>205.62297509999999</v>
      </c>
      <c r="BL119" s="27">
        <f>IxI!BM119</f>
        <v>773.14757369999995</v>
      </c>
      <c r="BM119" s="27">
        <f>IxI!BN119</f>
        <v>53.976762620000002</v>
      </c>
      <c r="BN119" s="27">
        <f>IxI!BO119</f>
        <v>398.98632789999999</v>
      </c>
      <c r="BO119" s="27">
        <f>IxI!BP119</f>
        <v>497.22894120000001</v>
      </c>
      <c r="BP119" s="27">
        <f>IxI!BQ119</f>
        <v>52.256394120000003</v>
      </c>
      <c r="BQ119" s="27">
        <f>IxI!BR119</f>
        <v>35.726179725999998</v>
      </c>
      <c r="BR119" s="27">
        <f>IxI!BS119</f>
        <v>29.521256806</v>
      </c>
      <c r="BS119" s="27">
        <f>IxI!BT119</f>
        <v>727.79982600000005</v>
      </c>
      <c r="BT119" s="27">
        <f>IxI!BU119</f>
        <v>347.12001049999998</v>
      </c>
      <c r="BU119" s="27">
        <f>IxI!BV119</f>
        <v>46.889790779999998</v>
      </c>
      <c r="BV119" s="27">
        <f>IxI!BW119</f>
        <v>3698.747973</v>
      </c>
      <c r="BW119" s="27">
        <f>IxI!BX119</f>
        <v>1505.4309089999999</v>
      </c>
      <c r="BX119" s="27">
        <f>IxI!BY119</f>
        <v>136.82292409999999</v>
      </c>
      <c r="BY119" s="27">
        <f>IxI!BZ119</f>
        <v>2238.1367409999998</v>
      </c>
      <c r="BZ119" s="27">
        <f>IxI!CA119</f>
        <v>3783.7386689999998</v>
      </c>
      <c r="CA119" s="27">
        <f>IxI!CB119</f>
        <v>105.5822448</v>
      </c>
      <c r="CB119" s="27">
        <f>IxI!CC119</f>
        <v>275.3791081</v>
      </c>
      <c r="CC119" s="27">
        <f>IxI!CD119</f>
        <v>176.06761610000001</v>
      </c>
      <c r="CD119" s="27">
        <f>IxI!CE119</f>
        <v>131.09850180000001</v>
      </c>
      <c r="CE119" s="27">
        <f>IxI!CF119</f>
        <v>1132.396569</v>
      </c>
      <c r="CF119" s="27">
        <f>IxI!CG119</f>
        <v>18.16790439</v>
      </c>
      <c r="CG119" s="27">
        <f>IxI!CH119</f>
        <v>82.239304369999999</v>
      </c>
      <c r="CH119" s="27">
        <f>IxI!CI119</f>
        <v>97.430026280000007</v>
      </c>
      <c r="CI119" s="27">
        <f>IxI!CJ119</f>
        <v>64.310533419999999</v>
      </c>
      <c r="CJ119" s="27">
        <f>IxI!CK119</f>
        <v>386.80839229999998</v>
      </c>
      <c r="CK119" s="27">
        <f>IxI!CL119</f>
        <v>193.7881706</v>
      </c>
      <c r="CL119" s="27">
        <f>IxI!CM119</f>
        <v>56.001429459999997</v>
      </c>
      <c r="CM119" s="27">
        <f>IxI!CN119</f>
        <v>21.145143780000001</v>
      </c>
      <c r="CN119" s="27">
        <f>IxI!CO119</f>
        <v>202.2833895</v>
      </c>
      <c r="CO119" s="27">
        <f>IxI!CP119</f>
        <v>366.87699789999999</v>
      </c>
      <c r="CP119" s="27">
        <f>IxI!CQ119</f>
        <v>864.74842279999996</v>
      </c>
      <c r="CQ119" s="27">
        <f>IxI!CR119</f>
        <v>462.74755722999998</v>
      </c>
      <c r="CR119" s="27">
        <f>IxI!CS119</f>
        <v>816.91951270000004</v>
      </c>
      <c r="CS119" s="27">
        <f>IxI!CT119</f>
        <v>589.78397342999995</v>
      </c>
      <c r="CT119" s="27">
        <f>IxI!CU119</f>
        <v>252.95775284999999</v>
      </c>
      <c r="CU119" s="27">
        <f>IxI!CV119</f>
        <v>6.9453474460000004</v>
      </c>
      <c r="CV119" s="27">
        <f>IxI!CW119</f>
        <v>21.816486487999999</v>
      </c>
      <c r="CW119" s="27">
        <f>IxI!CX119</f>
        <v>221.53538889999999</v>
      </c>
      <c r="CX119" s="27">
        <f>IxI!CY119</f>
        <v>101.33092101</v>
      </c>
      <c r="CY119" s="27">
        <f>IxI!CZ119</f>
        <v>52.010051740000002</v>
      </c>
      <c r="CZ119" s="27">
        <f>IxI!DA119</f>
        <v>23.972870919999998</v>
      </c>
      <c r="DA119" s="27">
        <f>IxI!DB119</f>
        <v>375.75469270000002</v>
      </c>
      <c r="DB119" s="27">
        <f>IxI!DC119</f>
        <v>27.359855570000001</v>
      </c>
      <c r="DC119" s="275">
        <v>0</v>
      </c>
      <c r="DD119" s="275">
        <v>0</v>
      </c>
      <c r="DE119" s="275">
        <v>0</v>
      </c>
      <c r="DF119" s="275">
        <v>0</v>
      </c>
      <c r="DG119" s="275">
        <v>0</v>
      </c>
      <c r="DH119" s="275">
        <v>0</v>
      </c>
      <c r="DI119" s="275">
        <v>0</v>
      </c>
      <c r="DJ119" s="275">
        <v>0</v>
      </c>
      <c r="DK119" s="275">
        <v>0</v>
      </c>
      <c r="DL119" s="275">
        <v>0</v>
      </c>
      <c r="DM119" s="275">
        <v>0</v>
      </c>
      <c r="DN119" s="133">
        <f t="shared" si="2"/>
        <v>38441.336598542992</v>
      </c>
      <c r="DO119" s="121"/>
      <c r="DP119" s="121"/>
      <c r="DQ119" s="23"/>
      <c r="DR119" s="23"/>
      <c r="DS119" s="23"/>
      <c r="DT119" s="23"/>
      <c r="DU119" s="23"/>
      <c r="DV119" s="23"/>
    </row>
    <row r="120" spans="1:126">
      <c r="A120" s="23"/>
      <c r="B120" s="19" t="s">
        <v>259</v>
      </c>
      <c r="C120" s="21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21">
        <v>0</v>
      </c>
      <c r="AI120" s="21">
        <v>0</v>
      </c>
      <c r="AJ120" s="21">
        <v>0</v>
      </c>
      <c r="AK120" s="21">
        <v>0</v>
      </c>
      <c r="AL120" s="21">
        <v>0</v>
      </c>
      <c r="AM120" s="21">
        <v>0</v>
      </c>
      <c r="AN120" s="21">
        <v>0</v>
      </c>
      <c r="AO120" s="21">
        <v>0</v>
      </c>
      <c r="AP120" s="21">
        <v>0</v>
      </c>
      <c r="AQ120" s="21">
        <v>0</v>
      </c>
      <c r="AR120" s="21">
        <v>0</v>
      </c>
      <c r="AS120" s="21">
        <v>0</v>
      </c>
      <c r="AT120" s="21">
        <v>0</v>
      </c>
      <c r="AU120" s="21">
        <v>0</v>
      </c>
      <c r="AV120" s="21">
        <v>0</v>
      </c>
      <c r="AW120" s="21">
        <v>0</v>
      </c>
      <c r="AX120" s="21">
        <v>0</v>
      </c>
      <c r="AY120" s="21">
        <v>0</v>
      </c>
      <c r="AZ120" s="21">
        <v>0</v>
      </c>
      <c r="BA120" s="21">
        <v>0</v>
      </c>
      <c r="BB120" s="21">
        <v>0</v>
      </c>
      <c r="BC120" s="21">
        <v>0</v>
      </c>
      <c r="BD120" s="21">
        <v>0</v>
      </c>
      <c r="BE120" s="21">
        <v>0</v>
      </c>
      <c r="BF120" s="21">
        <v>0</v>
      </c>
      <c r="BG120" s="21">
        <v>0</v>
      </c>
      <c r="BH120" s="21">
        <v>0</v>
      </c>
      <c r="BI120" s="21">
        <v>0</v>
      </c>
      <c r="BJ120" s="21">
        <v>0</v>
      </c>
      <c r="BK120" s="21">
        <v>0</v>
      </c>
      <c r="BL120" s="21">
        <v>0</v>
      </c>
      <c r="BM120" s="21">
        <v>0</v>
      </c>
      <c r="BN120" s="21">
        <v>0</v>
      </c>
      <c r="BO120" s="21">
        <v>0</v>
      </c>
      <c r="BP120" s="21">
        <v>0</v>
      </c>
      <c r="BQ120" s="21">
        <v>0</v>
      </c>
      <c r="BR120" s="21">
        <v>0</v>
      </c>
      <c r="BS120" s="21">
        <v>0</v>
      </c>
      <c r="BT120" s="21">
        <v>0</v>
      </c>
      <c r="BU120" s="21">
        <v>0</v>
      </c>
      <c r="BV120" s="21">
        <v>0</v>
      </c>
      <c r="BW120" s="21">
        <v>0</v>
      </c>
      <c r="BX120" s="21">
        <v>0</v>
      </c>
      <c r="BY120" s="21">
        <v>0</v>
      </c>
      <c r="BZ120" s="21">
        <v>0</v>
      </c>
      <c r="CA120" s="21">
        <v>0</v>
      </c>
      <c r="CB120" s="21">
        <v>0</v>
      </c>
      <c r="CC120" s="21">
        <v>0</v>
      </c>
      <c r="CD120" s="21">
        <v>0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0</v>
      </c>
      <c r="CL120" s="21">
        <v>0</v>
      </c>
      <c r="CM120" s="21">
        <v>0</v>
      </c>
      <c r="CN120" s="21">
        <v>0</v>
      </c>
      <c r="CO120" s="21">
        <v>0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0</v>
      </c>
      <c r="DC120" s="276">
        <v>0</v>
      </c>
      <c r="DD120" s="276">
        <f>IncExp!H18</f>
        <v>15102.732800792843</v>
      </c>
      <c r="DE120" s="276">
        <f>IncExp!H28</f>
        <v>19834.83875816732</v>
      </c>
      <c r="DF120" s="276">
        <v>0</v>
      </c>
      <c r="DG120" s="276">
        <v>0</v>
      </c>
      <c r="DH120" s="276">
        <v>0</v>
      </c>
      <c r="DI120" s="276">
        <f>IncExp!D11</f>
        <v>1853.2705198416543</v>
      </c>
      <c r="DJ120" s="276">
        <f>IncExp!D12</f>
        <v>2236.5296886156771</v>
      </c>
      <c r="DK120" s="276">
        <f>DN118</f>
        <v>63560.879299906002</v>
      </c>
      <c r="DL120" s="276">
        <f>IncExp!D8</f>
        <v>5288.748932676519</v>
      </c>
      <c r="DM120" s="276">
        <v>0</v>
      </c>
      <c r="DN120" s="132">
        <f t="shared" si="2"/>
        <v>107877.00000000001</v>
      </c>
      <c r="DO120" s="121"/>
      <c r="DP120" s="121"/>
      <c r="DQ120" s="23"/>
      <c r="DR120" s="23"/>
      <c r="DS120" s="23"/>
      <c r="DT120" s="23"/>
      <c r="DU120" s="23"/>
      <c r="DV120" s="23"/>
    </row>
    <row r="121" spans="1:126">
      <c r="A121" s="23"/>
      <c r="B121" s="19" t="s">
        <v>458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0</v>
      </c>
      <c r="AJ121" s="21">
        <v>0</v>
      </c>
      <c r="AK121" s="21">
        <v>0</v>
      </c>
      <c r="AL121" s="21">
        <v>0</v>
      </c>
      <c r="AM121" s="21">
        <v>0</v>
      </c>
      <c r="AN121" s="21">
        <v>0</v>
      </c>
      <c r="AO121" s="21">
        <v>0</v>
      </c>
      <c r="AP121" s="21">
        <v>0</v>
      </c>
      <c r="AQ121" s="21">
        <v>0</v>
      </c>
      <c r="AR121" s="21">
        <v>0</v>
      </c>
      <c r="AS121" s="21">
        <v>0</v>
      </c>
      <c r="AT121" s="21">
        <v>0</v>
      </c>
      <c r="AU121" s="21">
        <v>0</v>
      </c>
      <c r="AV121" s="21">
        <v>0</v>
      </c>
      <c r="AW121" s="21">
        <v>0</v>
      </c>
      <c r="AX121" s="21">
        <v>0</v>
      </c>
      <c r="AY121" s="21">
        <v>0</v>
      </c>
      <c r="AZ121" s="21">
        <v>0</v>
      </c>
      <c r="BA121" s="21">
        <v>0</v>
      </c>
      <c r="BB121" s="21">
        <v>0</v>
      </c>
      <c r="BC121" s="21">
        <v>0</v>
      </c>
      <c r="BD121" s="21">
        <v>0</v>
      </c>
      <c r="BE121" s="21">
        <v>0</v>
      </c>
      <c r="BF121" s="21">
        <v>0</v>
      </c>
      <c r="BG121" s="21">
        <v>0</v>
      </c>
      <c r="BH121" s="21">
        <v>0</v>
      </c>
      <c r="BI121" s="21">
        <v>0</v>
      </c>
      <c r="BJ121" s="21">
        <v>0</v>
      </c>
      <c r="BK121" s="21">
        <v>0</v>
      </c>
      <c r="BL121" s="21">
        <v>0</v>
      </c>
      <c r="BM121" s="21">
        <v>0</v>
      </c>
      <c r="BN121" s="21">
        <v>0</v>
      </c>
      <c r="BO121" s="21">
        <v>0</v>
      </c>
      <c r="BP121" s="21">
        <v>0</v>
      </c>
      <c r="BQ121" s="21">
        <v>0</v>
      </c>
      <c r="BR121" s="21">
        <v>0</v>
      </c>
      <c r="BS121" s="21">
        <v>0</v>
      </c>
      <c r="BT121" s="21">
        <v>0</v>
      </c>
      <c r="BU121" s="21">
        <v>0</v>
      </c>
      <c r="BV121" s="21">
        <v>0</v>
      </c>
      <c r="BW121" s="21">
        <v>0</v>
      </c>
      <c r="BX121" s="21">
        <v>0</v>
      </c>
      <c r="BY121" s="21">
        <v>0</v>
      </c>
      <c r="BZ121" s="21">
        <v>0</v>
      </c>
      <c r="CA121" s="21">
        <v>0</v>
      </c>
      <c r="CB121" s="21">
        <v>0</v>
      </c>
      <c r="CC121" s="21">
        <v>0</v>
      </c>
      <c r="CD121" s="21">
        <v>0</v>
      </c>
      <c r="CE121" s="21">
        <v>0</v>
      </c>
      <c r="CF121" s="21">
        <v>0</v>
      </c>
      <c r="CG121" s="21">
        <v>0</v>
      </c>
      <c r="CH121" s="21">
        <v>0</v>
      </c>
      <c r="CI121" s="21">
        <v>0</v>
      </c>
      <c r="CJ121" s="21">
        <v>0</v>
      </c>
      <c r="CK121" s="21">
        <v>0</v>
      </c>
      <c r="CL121" s="21">
        <v>0</v>
      </c>
      <c r="CM121" s="21">
        <v>0</v>
      </c>
      <c r="CN121" s="21">
        <v>0</v>
      </c>
      <c r="CO121" s="21">
        <v>0</v>
      </c>
      <c r="CP121" s="21">
        <v>0</v>
      </c>
      <c r="CQ121" s="21">
        <v>0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0</v>
      </c>
      <c r="DC121" s="276">
        <f>IncExp!H8</f>
        <v>6400.7578517300281</v>
      </c>
      <c r="DD121" s="276">
        <v>0</v>
      </c>
      <c r="DE121" s="276">
        <f>IncExp!H27</f>
        <v>5722.0922228557138</v>
      </c>
      <c r="DF121" s="276">
        <v>0</v>
      </c>
      <c r="DG121" s="276">
        <v>0</v>
      </c>
      <c r="DH121" s="276">
        <v>0</v>
      </c>
      <c r="DI121" s="276">
        <f>IncExp!D21</f>
        <v>5964.1244717470572</v>
      </c>
      <c r="DJ121" s="276">
        <f>IncExp!D22</f>
        <v>5964.1244717470572</v>
      </c>
      <c r="DK121" s="276">
        <v>0</v>
      </c>
      <c r="DL121" s="276">
        <f>IncExp!D18</f>
        <v>29455.802450456478</v>
      </c>
      <c r="DM121" s="276">
        <v>0</v>
      </c>
      <c r="DN121" s="132">
        <f t="shared" si="2"/>
        <v>53506.901468536336</v>
      </c>
      <c r="DO121" s="121"/>
      <c r="DP121" s="121"/>
      <c r="DQ121" s="23"/>
      <c r="DR121" s="203"/>
      <c r="DS121" s="23"/>
      <c r="DT121" s="23"/>
      <c r="DU121" s="23"/>
      <c r="DV121" s="23"/>
    </row>
    <row r="122" spans="1:126">
      <c r="A122" s="19"/>
      <c r="B122" s="19" t="s">
        <v>511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17">
        <v>0</v>
      </c>
      <c r="AX122" s="17">
        <v>0</v>
      </c>
      <c r="AY122" s="17">
        <v>0</v>
      </c>
      <c r="AZ122" s="17">
        <v>0</v>
      </c>
      <c r="BA122" s="17">
        <v>0</v>
      </c>
      <c r="BB122" s="17">
        <v>0</v>
      </c>
      <c r="BC122" s="17">
        <v>0</v>
      </c>
      <c r="BD122" s="17">
        <v>0</v>
      </c>
      <c r="BE122" s="17">
        <v>0</v>
      </c>
      <c r="BF122" s="17">
        <v>0</v>
      </c>
      <c r="BG122" s="17">
        <v>0</v>
      </c>
      <c r="BH122" s="17">
        <v>0</v>
      </c>
      <c r="BI122" s="17">
        <v>0</v>
      </c>
      <c r="BJ122" s="17">
        <v>0</v>
      </c>
      <c r="BK122" s="17">
        <v>0</v>
      </c>
      <c r="BL122" s="17">
        <v>0</v>
      </c>
      <c r="BM122" s="17">
        <v>0</v>
      </c>
      <c r="BN122" s="17">
        <v>0</v>
      </c>
      <c r="BO122" s="17">
        <v>0</v>
      </c>
      <c r="BP122" s="17">
        <v>0</v>
      </c>
      <c r="BQ122" s="17">
        <v>0</v>
      </c>
      <c r="BR122" s="17">
        <v>0</v>
      </c>
      <c r="BS122" s="17">
        <v>0</v>
      </c>
      <c r="BT122" s="17">
        <v>0</v>
      </c>
      <c r="BU122" s="17">
        <v>0</v>
      </c>
      <c r="BV122" s="17">
        <v>0</v>
      </c>
      <c r="BW122" s="17">
        <v>0</v>
      </c>
      <c r="BX122" s="17">
        <v>0</v>
      </c>
      <c r="BY122" s="17">
        <v>0</v>
      </c>
      <c r="BZ122" s="17">
        <v>0</v>
      </c>
      <c r="CA122" s="17">
        <v>0</v>
      </c>
      <c r="CB122" s="17">
        <v>0</v>
      </c>
      <c r="CC122" s="17">
        <v>0</v>
      </c>
      <c r="CD122" s="17">
        <v>0</v>
      </c>
      <c r="CE122" s="17">
        <v>0</v>
      </c>
      <c r="CF122" s="17">
        <v>0</v>
      </c>
      <c r="CG122" s="17">
        <v>0</v>
      </c>
      <c r="CH122" s="17">
        <v>0</v>
      </c>
      <c r="CI122" s="17">
        <v>0</v>
      </c>
      <c r="CJ122" s="17">
        <v>0</v>
      </c>
      <c r="CK122" s="17">
        <v>0</v>
      </c>
      <c r="CL122" s="17">
        <v>0</v>
      </c>
      <c r="CM122" s="17">
        <v>0</v>
      </c>
      <c r="CN122" s="17">
        <v>0</v>
      </c>
      <c r="CO122" s="17">
        <v>0</v>
      </c>
      <c r="CP122" s="17">
        <v>0</v>
      </c>
      <c r="CQ122" s="17">
        <v>0</v>
      </c>
      <c r="CR122" s="17">
        <v>0</v>
      </c>
      <c r="CS122" s="17">
        <v>0</v>
      </c>
      <c r="CT122" s="17">
        <v>0</v>
      </c>
      <c r="CU122" s="17">
        <v>0</v>
      </c>
      <c r="CV122" s="17">
        <v>0</v>
      </c>
      <c r="CW122" s="17">
        <v>0</v>
      </c>
      <c r="CX122" s="17">
        <v>0</v>
      </c>
      <c r="CY122" s="17">
        <v>0</v>
      </c>
      <c r="CZ122" s="17">
        <v>0</v>
      </c>
      <c r="DA122" s="17">
        <v>0</v>
      </c>
      <c r="DB122" s="17">
        <v>0</v>
      </c>
      <c r="DC122" s="277">
        <f>IncExp!H9</f>
        <v>21379.125</v>
      </c>
      <c r="DD122" s="277">
        <f>IncExp!H19</f>
        <v>5248.375</v>
      </c>
      <c r="DE122" s="277">
        <v>0</v>
      </c>
      <c r="DF122" s="277">
        <v>0</v>
      </c>
      <c r="DG122" s="277">
        <v>0</v>
      </c>
      <c r="DH122" s="277">
        <v>0</v>
      </c>
      <c r="DI122" s="277">
        <f>IncExp!D30</f>
        <v>20040.864690353163</v>
      </c>
      <c r="DJ122" s="277">
        <v>0</v>
      </c>
      <c r="DK122" s="277">
        <v>0</v>
      </c>
      <c r="DL122" s="277">
        <f>IncExp!D26</f>
        <v>3696.7852154100001</v>
      </c>
      <c r="DM122" s="277">
        <f>IncExp!D27</f>
        <v>13164.636336792501</v>
      </c>
      <c r="DN122" s="135">
        <f t="shared" si="2"/>
        <v>63529.78624255566</v>
      </c>
      <c r="DO122" s="122"/>
      <c r="DP122" s="122"/>
      <c r="DQ122" s="19"/>
      <c r="DR122" s="123"/>
      <c r="DS122" s="19"/>
      <c r="DT122" s="19"/>
      <c r="DU122" s="19"/>
      <c r="DV122" s="19"/>
    </row>
    <row r="123" spans="1:126">
      <c r="A123" s="29"/>
      <c r="B123" s="415" t="s">
        <v>457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27">
        <v>0</v>
      </c>
      <c r="AA123" s="27">
        <v>0</v>
      </c>
      <c r="AB123" s="27">
        <v>0</v>
      </c>
      <c r="AC123" s="27">
        <v>0</v>
      </c>
      <c r="AD123" s="27">
        <v>0</v>
      </c>
      <c r="AE123" s="27">
        <v>0</v>
      </c>
      <c r="AF123" s="27">
        <v>0</v>
      </c>
      <c r="AG123" s="27">
        <v>0</v>
      </c>
      <c r="AH123" s="27">
        <v>0</v>
      </c>
      <c r="AI123" s="27">
        <v>0</v>
      </c>
      <c r="AJ123" s="27">
        <v>0</v>
      </c>
      <c r="AK123" s="27">
        <v>0</v>
      </c>
      <c r="AL123" s="27">
        <v>0</v>
      </c>
      <c r="AM123" s="27">
        <v>0</v>
      </c>
      <c r="AN123" s="27">
        <v>0</v>
      </c>
      <c r="AO123" s="27">
        <v>0</v>
      </c>
      <c r="AP123" s="27">
        <v>0</v>
      </c>
      <c r="AQ123" s="27">
        <v>0</v>
      </c>
      <c r="AR123" s="27">
        <v>0</v>
      </c>
      <c r="AS123" s="27">
        <v>0</v>
      </c>
      <c r="AT123" s="27">
        <v>0</v>
      </c>
      <c r="AU123" s="27">
        <v>0</v>
      </c>
      <c r="AV123" s="27">
        <v>0</v>
      </c>
      <c r="AW123" s="27">
        <v>0</v>
      </c>
      <c r="AX123" s="27">
        <v>0</v>
      </c>
      <c r="AY123" s="27">
        <v>0</v>
      </c>
      <c r="AZ123" s="27">
        <v>0</v>
      </c>
      <c r="BA123" s="27">
        <v>0</v>
      </c>
      <c r="BB123" s="27">
        <v>0</v>
      </c>
      <c r="BC123" s="27">
        <v>0</v>
      </c>
      <c r="BD123" s="27">
        <v>0</v>
      </c>
      <c r="BE123" s="27">
        <v>0</v>
      </c>
      <c r="BF123" s="27">
        <v>0</v>
      </c>
      <c r="BG123" s="27">
        <v>0</v>
      </c>
      <c r="BH123" s="27">
        <v>0</v>
      </c>
      <c r="BI123" s="27">
        <v>0</v>
      </c>
      <c r="BJ123" s="27">
        <v>0</v>
      </c>
      <c r="BK123" s="27">
        <v>0</v>
      </c>
      <c r="BL123" s="27">
        <v>0</v>
      </c>
      <c r="BM123" s="27">
        <v>0</v>
      </c>
      <c r="BN123" s="27">
        <v>0</v>
      </c>
      <c r="BO123" s="27">
        <v>0</v>
      </c>
      <c r="BP123" s="27">
        <v>0</v>
      </c>
      <c r="BQ123" s="27">
        <v>0</v>
      </c>
      <c r="BR123" s="27">
        <v>0</v>
      </c>
      <c r="BS123" s="27">
        <v>0</v>
      </c>
      <c r="BT123" s="27">
        <v>0</v>
      </c>
      <c r="BU123" s="27">
        <v>0</v>
      </c>
      <c r="BV123" s="27">
        <v>0</v>
      </c>
      <c r="BW123" s="27">
        <v>0</v>
      </c>
      <c r="BX123" s="27">
        <v>0</v>
      </c>
      <c r="BY123" s="27">
        <v>0</v>
      </c>
      <c r="BZ123" s="27">
        <v>0</v>
      </c>
      <c r="CA123" s="27">
        <v>0</v>
      </c>
      <c r="CB123" s="27">
        <v>0</v>
      </c>
      <c r="CC123" s="27">
        <v>0</v>
      </c>
      <c r="CD123" s="27">
        <v>0</v>
      </c>
      <c r="CE123" s="27">
        <v>0</v>
      </c>
      <c r="CF123" s="27">
        <v>0</v>
      </c>
      <c r="CG123" s="27">
        <v>0</v>
      </c>
      <c r="CH123" s="27">
        <v>0</v>
      </c>
      <c r="CI123" s="27">
        <v>0</v>
      </c>
      <c r="CJ123" s="27">
        <v>0</v>
      </c>
      <c r="CK123" s="27">
        <v>0</v>
      </c>
      <c r="CL123" s="27">
        <v>0</v>
      </c>
      <c r="CM123" s="27">
        <v>0</v>
      </c>
      <c r="CN123" s="27">
        <v>0</v>
      </c>
      <c r="CO123" s="27">
        <v>0</v>
      </c>
      <c r="CP123" s="27">
        <v>0</v>
      </c>
      <c r="CQ123" s="27">
        <v>0</v>
      </c>
      <c r="CR123" s="27">
        <v>0</v>
      </c>
      <c r="CS123" s="27">
        <v>0</v>
      </c>
      <c r="CT123" s="27">
        <v>0</v>
      </c>
      <c r="CU123" s="27">
        <v>0</v>
      </c>
      <c r="CV123" s="27">
        <v>0</v>
      </c>
      <c r="CW123" s="27">
        <v>0</v>
      </c>
      <c r="CX123" s="27">
        <v>0</v>
      </c>
      <c r="CY123" s="27">
        <v>0</v>
      </c>
      <c r="CZ123" s="27">
        <v>0</v>
      </c>
      <c r="DA123" s="27">
        <v>0</v>
      </c>
      <c r="DB123" s="27">
        <v>0</v>
      </c>
      <c r="DC123" s="275">
        <f>(IncExp!D35)</f>
        <v>5070.2190000000001</v>
      </c>
      <c r="DD123" s="275">
        <f>IncExp!H22</f>
        <v>24828.058264577339</v>
      </c>
      <c r="DE123" s="275">
        <f>IncExp!H30</f>
        <v>119.40898103212425</v>
      </c>
      <c r="DF123" s="275">
        <v>0</v>
      </c>
      <c r="DG123" s="275">
        <v>0</v>
      </c>
      <c r="DH123" s="275">
        <v>0</v>
      </c>
      <c r="DI123" s="275">
        <f>-IncExp!H52</f>
        <v>-5216.5144149116823</v>
      </c>
      <c r="DJ123" s="275">
        <f>-IncExp!H53</f>
        <v>-4870.9219384342687</v>
      </c>
      <c r="DK123" s="275">
        <v>0</v>
      </c>
      <c r="DL123" s="275">
        <v>0</v>
      </c>
      <c r="DM123" s="275">
        <v>0</v>
      </c>
      <c r="DN123" s="133">
        <f t="shared" si="2"/>
        <v>19930.249892263513</v>
      </c>
      <c r="DO123" s="121"/>
      <c r="DP123" s="121"/>
      <c r="DQ123" s="23"/>
      <c r="DR123" s="203"/>
      <c r="DS123" s="23"/>
      <c r="DT123" s="23"/>
      <c r="DU123" s="23"/>
      <c r="DV123" s="23"/>
    </row>
    <row r="124" spans="1:126" ht="15.75" thickBot="1">
      <c r="A124" s="23"/>
      <c r="B124" s="128" t="s">
        <v>1</v>
      </c>
      <c r="C124" s="129">
        <f t="shared" ref="C124:BN124" si="8">SUM(C7:C123)-C111-C114</f>
        <v>2584.2714138850019</v>
      </c>
      <c r="D124" s="129">
        <f t="shared" si="8"/>
        <v>100.85680604240999</v>
      </c>
      <c r="E124" s="129">
        <f t="shared" si="8"/>
        <v>165.17052862099996</v>
      </c>
      <c r="F124" s="129">
        <f t="shared" si="8"/>
        <v>252.48197514599974</v>
      </c>
      <c r="G124" s="129">
        <f t="shared" si="8"/>
        <v>295.51168110300006</v>
      </c>
      <c r="H124" s="129">
        <f t="shared" si="8"/>
        <v>234.07583767400044</v>
      </c>
      <c r="I124" s="129">
        <f t="shared" si="8"/>
        <v>0</v>
      </c>
      <c r="J124" s="129">
        <f t="shared" si="8"/>
        <v>358.94398313900007</v>
      </c>
      <c r="K124" s="129">
        <f t="shared" si="8"/>
        <v>5727.4025339680029</v>
      </c>
      <c r="L124" s="129">
        <f t="shared" si="8"/>
        <v>1216.450047546</v>
      </c>
      <c r="M124" s="129">
        <f t="shared" si="8"/>
        <v>1214.8737059320006</v>
      </c>
      <c r="N124" s="129">
        <f t="shared" si="8"/>
        <v>573.20242133900013</v>
      </c>
      <c r="O124" s="129">
        <f t="shared" si="8"/>
        <v>75.078027860999896</v>
      </c>
      <c r="P124" s="129">
        <f t="shared" si="8"/>
        <v>1058.5407782569996</v>
      </c>
      <c r="Q124" s="129">
        <f t="shared" si="8"/>
        <v>465.71070406900031</v>
      </c>
      <c r="R124" s="129">
        <f t="shared" si="8"/>
        <v>139.44490109599997</v>
      </c>
      <c r="S124" s="129">
        <f t="shared" si="8"/>
        <v>3189.227195516999</v>
      </c>
      <c r="T124" s="129">
        <f t="shared" si="8"/>
        <v>177.73784891599988</v>
      </c>
      <c r="U124" s="129">
        <f t="shared" si="8"/>
        <v>346.1624506179997</v>
      </c>
      <c r="V124" s="129">
        <f t="shared" si="8"/>
        <v>0</v>
      </c>
      <c r="W124" s="129">
        <f t="shared" si="8"/>
        <v>517.70192945900055</v>
      </c>
      <c r="X124" s="129">
        <f t="shared" si="8"/>
        <v>238.67417773399995</v>
      </c>
      <c r="Y124" s="129">
        <f t="shared" si="8"/>
        <v>56.495866261999943</v>
      </c>
      <c r="Z124" s="129">
        <f t="shared" si="8"/>
        <v>950.39932540399911</v>
      </c>
      <c r="AA124" s="129">
        <f t="shared" si="8"/>
        <v>936.51976307200061</v>
      </c>
      <c r="AB124" s="129">
        <f t="shared" si="8"/>
        <v>401.17910004199973</v>
      </c>
      <c r="AC124" s="129">
        <f t="shared" si="8"/>
        <v>5577.2566760562104</v>
      </c>
      <c r="AD124" s="129">
        <f t="shared" si="8"/>
        <v>58.999987672000003</v>
      </c>
      <c r="AE124" s="129">
        <f t="shared" si="8"/>
        <v>68.358242114000006</v>
      </c>
      <c r="AF124" s="129">
        <f t="shared" si="8"/>
        <v>327.9318433488483</v>
      </c>
      <c r="AG124" s="129">
        <f t="shared" si="8"/>
        <v>201.51393687847235</v>
      </c>
      <c r="AH124" s="129">
        <f t="shared" si="8"/>
        <v>442.10732811500054</v>
      </c>
      <c r="AI124" s="129">
        <f t="shared" si="8"/>
        <v>1037.1271649509986</v>
      </c>
      <c r="AJ124" s="129">
        <f t="shared" si="8"/>
        <v>399.54074620608975</v>
      </c>
      <c r="AK124" s="129">
        <f t="shared" si="8"/>
        <v>401.18073199782441</v>
      </c>
      <c r="AL124" s="129">
        <f t="shared" si="8"/>
        <v>183.94580766305566</v>
      </c>
      <c r="AM124" s="129">
        <f t="shared" si="8"/>
        <v>149.36332725225867</v>
      </c>
      <c r="AN124" s="129">
        <f t="shared" si="8"/>
        <v>3030.1296228710016</v>
      </c>
      <c r="AO124" s="129">
        <f t="shared" si="8"/>
        <v>2706.5470124220014</v>
      </c>
      <c r="AP124" s="129">
        <f t="shared" si="8"/>
        <v>747.78869559000054</v>
      </c>
      <c r="AQ124" s="129">
        <f t="shared" si="8"/>
        <v>2378.681362988998</v>
      </c>
      <c r="AR124" s="129">
        <f t="shared" si="8"/>
        <v>481.32320085800006</v>
      </c>
      <c r="AS124" s="129">
        <f t="shared" si="8"/>
        <v>2855.3213777579986</v>
      </c>
      <c r="AT124" s="129">
        <f t="shared" si="8"/>
        <v>256.79279334499978</v>
      </c>
      <c r="AU124" s="129">
        <f t="shared" si="8"/>
        <v>523.37452388499992</v>
      </c>
      <c r="AV124" s="129">
        <f t="shared" si="8"/>
        <v>2037.885044887001</v>
      </c>
      <c r="AW124" s="129">
        <f t="shared" si="8"/>
        <v>8234.295574807953</v>
      </c>
      <c r="AX124" s="129">
        <f t="shared" si="8"/>
        <v>1567.7279175433955</v>
      </c>
      <c r="AY124" s="129">
        <f t="shared" si="8"/>
        <v>1407.8568417099998</v>
      </c>
      <c r="AZ124" s="129">
        <f t="shared" si="8"/>
        <v>1400.9380354730008</v>
      </c>
      <c r="BA124" s="129">
        <f t="shared" si="8"/>
        <v>21.14761859600004</v>
      </c>
      <c r="BB124" s="129">
        <f t="shared" si="8"/>
        <v>8152.9105234540048</v>
      </c>
      <c r="BC124" s="129">
        <f t="shared" si="8"/>
        <v>3862.1810758560014</v>
      </c>
      <c r="BD124" s="129">
        <f t="shared" si="8"/>
        <v>7211.8615581499971</v>
      </c>
      <c r="BE124" s="129">
        <f t="shared" si="8"/>
        <v>2459.6403374119986</v>
      </c>
      <c r="BF124" s="129">
        <f t="shared" si="8"/>
        <v>7297.8490719000038</v>
      </c>
      <c r="BG124" s="129">
        <f t="shared" si="8"/>
        <v>9088.0798971370023</v>
      </c>
      <c r="BH124" s="129">
        <f t="shared" si="8"/>
        <v>843.70109405900121</v>
      </c>
      <c r="BI124" s="129">
        <f t="shared" si="8"/>
        <v>3024.9276724769993</v>
      </c>
      <c r="BJ124" s="129">
        <f t="shared" si="8"/>
        <v>670.67921924199925</v>
      </c>
      <c r="BK124" s="129">
        <f t="shared" si="8"/>
        <v>1183.2845017799989</v>
      </c>
      <c r="BL124" s="129">
        <f t="shared" si="8"/>
        <v>3616.6918294209991</v>
      </c>
      <c r="BM124" s="129">
        <f t="shared" si="8"/>
        <v>947.04467540599978</v>
      </c>
      <c r="BN124" s="129">
        <f t="shared" si="8"/>
        <v>2290.8317769740001</v>
      </c>
      <c r="BO124" s="129">
        <f t="shared" ref="BO124:DM124" si="9">SUM(BO7:BO123)-BO111-BO114</f>
        <v>3951.1149596063347</v>
      </c>
      <c r="BP124" s="129">
        <f t="shared" si="9"/>
        <v>520.84917258799942</v>
      </c>
      <c r="BQ124" s="129">
        <f t="shared" si="9"/>
        <v>258.07107936600016</v>
      </c>
      <c r="BR124" s="129">
        <f t="shared" si="9"/>
        <v>160.01765524599992</v>
      </c>
      <c r="BS124" s="129">
        <f t="shared" si="9"/>
        <v>2877.9125071599974</v>
      </c>
      <c r="BT124" s="129">
        <f t="shared" si="9"/>
        <v>1919.5320647490009</v>
      </c>
      <c r="BU124" s="129">
        <f t="shared" si="9"/>
        <v>162.924028609</v>
      </c>
      <c r="BV124" s="129">
        <f t="shared" si="9"/>
        <v>9026.2475412660024</v>
      </c>
      <c r="BW124" s="129">
        <f t="shared" si="9"/>
        <v>8340.524818758</v>
      </c>
      <c r="BX124" s="129">
        <f t="shared" si="9"/>
        <v>1224.7624873319983</v>
      </c>
      <c r="BY124" s="129">
        <f t="shared" si="9"/>
        <v>4179.7631407249992</v>
      </c>
      <c r="BZ124" s="129">
        <f t="shared" si="9"/>
        <v>6373.5699190000014</v>
      </c>
      <c r="CA124" s="129">
        <f t="shared" si="9"/>
        <v>538.00117681600011</v>
      </c>
      <c r="CB124" s="129">
        <f t="shared" si="9"/>
        <v>1110.1253611449999</v>
      </c>
      <c r="CC124" s="129">
        <f t="shared" si="9"/>
        <v>714.62044841799991</v>
      </c>
      <c r="CD124" s="129">
        <f t="shared" si="9"/>
        <v>1490.3961618690014</v>
      </c>
      <c r="CE124" s="129">
        <f t="shared" si="9"/>
        <v>5932.4203869399998</v>
      </c>
      <c r="CF124" s="129">
        <f t="shared" si="9"/>
        <v>592.86174178700026</v>
      </c>
      <c r="CG124" s="129">
        <f t="shared" si="9"/>
        <v>275.76210879224556</v>
      </c>
      <c r="CH124" s="129">
        <f t="shared" si="9"/>
        <v>439.30178246299971</v>
      </c>
      <c r="CI124" s="129">
        <f t="shared" si="9"/>
        <v>237.29755357599987</v>
      </c>
      <c r="CJ124" s="129">
        <f t="shared" si="9"/>
        <v>1314.4665948749998</v>
      </c>
      <c r="CK124" s="129">
        <f t="shared" si="9"/>
        <v>1885.8443631009998</v>
      </c>
      <c r="CL124" s="129">
        <f t="shared" si="9"/>
        <v>1151.5417271930014</v>
      </c>
      <c r="CM124" s="129">
        <f t="shared" si="9"/>
        <v>250.54935546500002</v>
      </c>
      <c r="CN124" s="129">
        <f t="shared" si="9"/>
        <v>1337.732516365</v>
      </c>
      <c r="CO124" s="129">
        <f t="shared" si="9"/>
        <v>1259.4631809149996</v>
      </c>
      <c r="CP124" s="129">
        <f t="shared" si="9"/>
        <v>12880.279078851998</v>
      </c>
      <c r="CQ124" s="129">
        <f t="shared" si="9"/>
        <v>8800.7329476870018</v>
      </c>
      <c r="CR124" s="129">
        <f t="shared" si="9"/>
        <v>12541.697224985313</v>
      </c>
      <c r="CS124" s="129">
        <f t="shared" si="9"/>
        <v>2718.2071160877181</v>
      </c>
      <c r="CT124" s="129">
        <f t="shared" si="9"/>
        <v>2981.7232041750699</v>
      </c>
      <c r="CU124" s="129">
        <f t="shared" si="9"/>
        <v>329.30936117499999</v>
      </c>
      <c r="CV124" s="129">
        <f t="shared" si="9"/>
        <v>400.49753177800005</v>
      </c>
      <c r="CW124" s="129">
        <f t="shared" si="9"/>
        <v>685.55725770900017</v>
      </c>
      <c r="CX124" s="129">
        <f t="shared" si="9"/>
        <v>1445.4045356899999</v>
      </c>
      <c r="CY124" s="129">
        <f t="shared" si="9"/>
        <v>543.70602297098719</v>
      </c>
      <c r="CZ124" s="129">
        <f t="shared" si="9"/>
        <v>216.69591197699987</v>
      </c>
      <c r="DA124" s="129">
        <f t="shared" si="9"/>
        <v>1188.8111134959997</v>
      </c>
      <c r="DB124" s="129">
        <f t="shared" si="9"/>
        <v>239.12985557000002</v>
      </c>
      <c r="DC124" s="129">
        <f t="shared" si="9"/>
        <v>107877.00000000001</v>
      </c>
      <c r="DD124" s="129">
        <f t="shared" si="9"/>
        <v>53506.901468536336</v>
      </c>
      <c r="DE124" s="129">
        <f t="shared" si="9"/>
        <v>63529.786242555681</v>
      </c>
      <c r="DF124" s="129">
        <f t="shared" si="9"/>
        <v>20430.726294201908</v>
      </c>
      <c r="DG124" s="129">
        <f t="shared" si="9"/>
        <v>-500.47640193872076</v>
      </c>
      <c r="DH124" s="129">
        <f t="shared" si="9"/>
        <v>2920.7609717615132</v>
      </c>
      <c r="DI124" s="129">
        <f t="shared" si="9"/>
        <v>65380.306056945898</v>
      </c>
      <c r="DJ124" s="129">
        <f t="shared" si="9"/>
        <v>22507.242274103777</v>
      </c>
      <c r="DK124" s="129">
        <f t="shared" si="9"/>
        <v>63560.879299906002</v>
      </c>
      <c r="DL124" s="129">
        <f t="shared" si="9"/>
        <v>38441.336598542999</v>
      </c>
      <c r="DM124" s="129">
        <f t="shared" si="9"/>
        <v>13164.636336792501</v>
      </c>
      <c r="DN124" s="152">
        <f>SUM(C124:DM124)</f>
        <v>661739.45578864706</v>
      </c>
      <c r="DO124" s="278"/>
      <c r="DP124" s="121"/>
      <c r="DQ124" s="23"/>
      <c r="DR124" s="23"/>
      <c r="DS124" s="23"/>
      <c r="DT124" s="23"/>
      <c r="DU124" s="23"/>
      <c r="DV124" s="23"/>
    </row>
    <row r="125" spans="1:126">
      <c r="A125" s="23"/>
      <c r="B125" s="23" t="s">
        <v>518</v>
      </c>
      <c r="C125" s="21">
        <f t="array" ref="C125:DB125">TRANSPOSE(DN7:DN110)</f>
        <v>2584.2714138644756</v>
      </c>
      <c r="D125" s="21">
        <v>100.85680604104925</v>
      </c>
      <c r="E125" s="21">
        <v>165.17052861951692</v>
      </c>
      <c r="F125" s="21">
        <v>252.48197514355627</v>
      </c>
      <c r="G125" s="21">
        <v>295.51168110013998</v>
      </c>
      <c r="H125" s="21">
        <v>234.07583767176379</v>
      </c>
      <c r="I125" s="21">
        <v>0</v>
      </c>
      <c r="J125" s="21">
        <v>358.94398313541558</v>
      </c>
      <c r="K125" s="21">
        <v>5727.402533912611</v>
      </c>
      <c r="L125" s="21">
        <v>1216.4500475371865</v>
      </c>
      <c r="M125" s="21">
        <v>1214.8737059220625</v>
      </c>
      <c r="N125" s="21">
        <v>573.20242133520503</v>
      </c>
      <c r="O125" s="21">
        <v>75.078027860442944</v>
      </c>
      <c r="P125" s="21">
        <v>1058.5407782496256</v>
      </c>
      <c r="Q125" s="21">
        <v>465.71070406575092</v>
      </c>
      <c r="R125" s="21">
        <v>139.44490109485901</v>
      </c>
      <c r="S125" s="21">
        <v>3189.2271954877879</v>
      </c>
      <c r="T125" s="21">
        <v>177.7378489146484</v>
      </c>
      <c r="U125" s="21">
        <v>346.16245061592679</v>
      </c>
      <c r="V125" s="21">
        <v>0</v>
      </c>
      <c r="W125" s="21">
        <v>517.70192945536542</v>
      </c>
      <c r="X125" s="21">
        <v>238.67417773277188</v>
      </c>
      <c r="Y125" s="21">
        <v>56.495866261658804</v>
      </c>
      <c r="Z125" s="21">
        <v>950.39932539482766</v>
      </c>
      <c r="AA125" s="21">
        <v>936.51976306431004</v>
      </c>
      <c r="AB125" s="21">
        <v>401.17910003938141</v>
      </c>
      <c r="AC125" s="21">
        <v>5577.2566760094596</v>
      </c>
      <c r="AD125" s="21">
        <v>58.999987671518923</v>
      </c>
      <c r="AE125" s="21">
        <v>68.358242113569077</v>
      </c>
      <c r="AF125" s="21">
        <v>327.93184334645429</v>
      </c>
      <c r="AG125" s="21">
        <v>201.51393687663526</v>
      </c>
      <c r="AH125" s="21">
        <v>442.10732811594698</v>
      </c>
      <c r="AI125" s="21">
        <v>1037.1271649420521</v>
      </c>
      <c r="AJ125" s="21">
        <v>399.54074620218864</v>
      </c>
      <c r="AK125" s="21">
        <v>401.18073199427261</v>
      </c>
      <c r="AL125" s="21">
        <v>183.94580766126677</v>
      </c>
      <c r="AM125" s="21">
        <v>149.36332725078179</v>
      </c>
      <c r="AN125" s="21">
        <v>3030.1296228417109</v>
      </c>
      <c r="AO125" s="21">
        <v>2706.5470124006956</v>
      </c>
      <c r="AP125" s="21">
        <v>747.78869558308543</v>
      </c>
      <c r="AQ125" s="21">
        <v>2378.6813629654944</v>
      </c>
      <c r="AR125" s="21">
        <v>481.32320085455837</v>
      </c>
      <c r="AS125" s="21">
        <v>2855.3213777317287</v>
      </c>
      <c r="AT125" s="21">
        <v>256.7927933435962</v>
      </c>
      <c r="AU125" s="21">
        <v>523.37452388163001</v>
      </c>
      <c r="AV125" s="21">
        <v>2037.8850448688054</v>
      </c>
      <c r="AW125" s="21">
        <v>8234.2955747440774</v>
      </c>
      <c r="AX125" s="21">
        <v>1567.727917532083</v>
      </c>
      <c r="AY125" s="21">
        <v>1407.8568417043432</v>
      </c>
      <c r="AZ125" s="21">
        <v>1400.938035477071</v>
      </c>
      <c r="BA125" s="21">
        <v>21.147618596210961</v>
      </c>
      <c r="BB125" s="21">
        <v>8152.9105233707096</v>
      </c>
      <c r="BC125" s="21">
        <v>3862.1810758159813</v>
      </c>
      <c r="BD125" s="21">
        <v>7211.8615580782853</v>
      </c>
      <c r="BE125" s="21">
        <v>2459.6403373941198</v>
      </c>
      <c r="BF125" s="21">
        <v>7297.8490718496732</v>
      </c>
      <c r="BG125" s="21">
        <v>9088.0798970980322</v>
      </c>
      <c r="BH125" s="21">
        <v>843.70109405531286</v>
      </c>
      <c r="BI125" s="21">
        <v>3024.9276724567549</v>
      </c>
      <c r="BJ125" s="21">
        <v>670.67921923647214</v>
      </c>
      <c r="BK125" s="21">
        <v>1183.2845017723739</v>
      </c>
      <c r="BL125" s="21">
        <v>3616.6918293897611</v>
      </c>
      <c r="BM125" s="21">
        <v>947.04467540038968</v>
      </c>
      <c r="BN125" s="21">
        <v>2290.8317769655205</v>
      </c>
      <c r="BO125" s="21">
        <v>3951.1149595912675</v>
      </c>
      <c r="BP125" s="21">
        <v>520.84917258489327</v>
      </c>
      <c r="BQ125" s="21">
        <v>258.0710793654888</v>
      </c>
      <c r="BR125" s="21">
        <v>160.01765524539263</v>
      </c>
      <c r="BS125" s="21">
        <v>2877.9125071428971</v>
      </c>
      <c r="BT125" s="21">
        <v>1919.5320647330154</v>
      </c>
      <c r="BU125" s="21">
        <v>162.92402860782281</v>
      </c>
      <c r="BV125" s="21">
        <v>9026.247541183473</v>
      </c>
      <c r="BW125" s="21">
        <v>8340.5248186970657</v>
      </c>
      <c r="BX125" s="21">
        <v>1224.7624873209691</v>
      </c>
      <c r="BY125" s="21">
        <v>4179.7631407042081</v>
      </c>
      <c r="BZ125" s="21">
        <v>6373.5699189747293</v>
      </c>
      <c r="CA125" s="21">
        <v>538.00117681077609</v>
      </c>
      <c r="CB125" s="21">
        <v>1110.1253611391314</v>
      </c>
      <c r="CC125" s="21">
        <v>714.62044841370016</v>
      </c>
      <c r="CD125" s="21">
        <v>1490.3961618585649</v>
      </c>
      <c r="CE125" s="21">
        <v>5932.4203868991335</v>
      </c>
      <c r="CF125" s="21">
        <v>592.86174178361455</v>
      </c>
      <c r="CG125" s="21">
        <v>275.7621087900252</v>
      </c>
      <c r="CH125" s="21">
        <v>439.30178246028174</v>
      </c>
      <c r="CI125" s="21">
        <v>237.29755357513031</v>
      </c>
      <c r="CJ125" s="21">
        <v>1314.4665948654595</v>
      </c>
      <c r="CK125" s="21">
        <v>1885.8443630895672</v>
      </c>
      <c r="CL125" s="21">
        <v>1151.5417271829142</v>
      </c>
      <c r="CM125" s="21">
        <v>250.54935546331237</v>
      </c>
      <c r="CN125" s="21">
        <v>1337.7325163579605</v>
      </c>
      <c r="CO125" s="21">
        <v>1259.4631809058037</v>
      </c>
      <c r="CP125" s="21">
        <v>12880.27907932288</v>
      </c>
      <c r="CQ125" s="21">
        <v>8800.7329478506872</v>
      </c>
      <c r="CR125" s="21">
        <v>12541.69722547088</v>
      </c>
      <c r="CS125" s="21">
        <v>2718.2071161362983</v>
      </c>
      <c r="CT125" s="21">
        <v>2981.723204234524</v>
      </c>
      <c r="CU125" s="21">
        <v>329.30936117388046</v>
      </c>
      <c r="CV125" s="21">
        <v>400.4975317800517</v>
      </c>
      <c r="CW125" s="21">
        <v>685.55725770584718</v>
      </c>
      <c r="CX125" s="21">
        <v>1445.4045356941767</v>
      </c>
      <c r="CY125" s="21">
        <v>543.70602297342396</v>
      </c>
      <c r="CZ125" s="21">
        <v>216.69591197593112</v>
      </c>
      <c r="DA125" s="21">
        <v>1188.8111134916996</v>
      </c>
      <c r="DB125" s="21">
        <v>239.12985556904869</v>
      </c>
      <c r="DC125" s="23"/>
      <c r="DD125" s="23"/>
      <c r="DE125" s="23"/>
      <c r="DF125" s="21"/>
      <c r="DG125" s="21"/>
      <c r="DH125" s="21"/>
      <c r="DI125" s="21"/>
      <c r="DJ125" s="21"/>
      <c r="DK125" s="21"/>
      <c r="DL125" s="21"/>
      <c r="DM125" s="21"/>
      <c r="DN125" s="121"/>
      <c r="DO125" s="121"/>
      <c r="DP125" s="121"/>
      <c r="DQ125" s="23"/>
      <c r="DR125" s="23"/>
      <c r="DS125" s="23"/>
      <c r="DT125" s="23"/>
      <c r="DU125" s="23"/>
      <c r="DV125" s="23"/>
    </row>
    <row r="126" spans="1:126">
      <c r="A126" s="118"/>
      <c r="B126" s="123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18"/>
      <c r="DD126" s="118"/>
      <c r="DE126" s="118"/>
      <c r="DF126" s="417"/>
      <c r="DG126" s="417"/>
      <c r="DH126" s="17"/>
      <c r="DI126" s="17"/>
      <c r="DJ126" s="17"/>
      <c r="DK126" s="17"/>
      <c r="DL126" s="17"/>
      <c r="DM126" s="17"/>
      <c r="DN126" s="118"/>
      <c r="DO126" s="118"/>
      <c r="DP126" s="118"/>
      <c r="DQ126" s="124"/>
      <c r="DR126" s="124"/>
      <c r="DS126" s="124"/>
      <c r="DT126" s="124"/>
      <c r="DU126" s="124"/>
      <c r="DV126" s="124"/>
    </row>
    <row r="127" spans="1:126">
      <c r="A127" s="118"/>
      <c r="B127" s="155" t="s">
        <v>524</v>
      </c>
      <c r="C127" s="158">
        <f>C124-C125</f>
        <v>2.0526385924313217E-8</v>
      </c>
      <c r="D127" s="158">
        <f t="shared" ref="D127:BO127" si="10">D124-D125</f>
        <v>1.3607319715447375E-9</v>
      </c>
      <c r="E127" s="158">
        <f t="shared" si="10"/>
        <v>1.4830447980784811E-9</v>
      </c>
      <c r="F127" s="158">
        <f t="shared" si="10"/>
        <v>2.4434712031506933E-9</v>
      </c>
      <c r="G127" s="158">
        <f t="shared" si="10"/>
        <v>2.8600766199815553E-9</v>
      </c>
      <c r="H127" s="158">
        <f t="shared" si="10"/>
        <v>2.2366464236256434E-9</v>
      </c>
      <c r="I127" s="158">
        <f t="shared" si="10"/>
        <v>0</v>
      </c>
      <c r="J127" s="158">
        <f t="shared" si="10"/>
        <v>3.5844891499436926E-9</v>
      </c>
      <c r="K127" s="158">
        <f t="shared" si="10"/>
        <v>5.5391865316778421E-8</v>
      </c>
      <c r="L127" s="158">
        <f t="shared" si="10"/>
        <v>8.8134584075305611E-9</v>
      </c>
      <c r="M127" s="158">
        <f t="shared" si="10"/>
        <v>9.9380486062727869E-9</v>
      </c>
      <c r="N127" s="158">
        <f t="shared" si="10"/>
        <v>3.7950940168229863E-9</v>
      </c>
      <c r="O127" s="158">
        <f t="shared" si="10"/>
        <v>5.5695181799819693E-10</v>
      </c>
      <c r="P127" s="158">
        <f t="shared" si="10"/>
        <v>7.3739556682994589E-9</v>
      </c>
      <c r="Q127" s="158">
        <f t="shared" si="10"/>
        <v>3.2493971957592294E-9</v>
      </c>
      <c r="R127" s="158">
        <f t="shared" si="10"/>
        <v>1.1409611033741385E-9</v>
      </c>
      <c r="S127" s="158">
        <f t="shared" si="10"/>
        <v>2.9211150831542909E-8</v>
      </c>
      <c r="T127" s="158">
        <f t="shared" si="10"/>
        <v>1.351480705125141E-9</v>
      </c>
      <c r="U127" s="158">
        <f t="shared" si="10"/>
        <v>2.0729089555970859E-9</v>
      </c>
      <c r="V127" s="158">
        <f t="shared" si="10"/>
        <v>0</v>
      </c>
      <c r="W127" s="158">
        <f t="shared" si="10"/>
        <v>3.6351366361486726E-9</v>
      </c>
      <c r="X127" s="158">
        <f t="shared" si="10"/>
        <v>1.2280736427783268E-9</v>
      </c>
      <c r="Y127" s="158">
        <f t="shared" si="10"/>
        <v>3.411386728657817E-10</v>
      </c>
      <c r="Z127" s="158">
        <f t="shared" si="10"/>
        <v>9.17145825951593E-9</v>
      </c>
      <c r="AA127" s="158">
        <f t="shared" si="10"/>
        <v>7.6905735113541596E-9</v>
      </c>
      <c r="AB127" s="158">
        <f t="shared" si="10"/>
        <v>2.6183215595665388E-9</v>
      </c>
      <c r="AC127" s="158">
        <f t="shared" si="10"/>
        <v>4.675075615523383E-8</v>
      </c>
      <c r="AD127" s="158">
        <f t="shared" si="10"/>
        <v>4.8108006467373343E-10</v>
      </c>
      <c r="AE127" s="158">
        <f t="shared" si="10"/>
        <v>4.3092995838378556E-10</v>
      </c>
      <c r="AF127" s="158">
        <f t="shared" si="10"/>
        <v>2.3940174287417904E-9</v>
      </c>
      <c r="AG127" s="158">
        <f t="shared" si="10"/>
        <v>1.8370940324530238E-9</v>
      </c>
      <c r="AH127" s="158">
        <f t="shared" si="10"/>
        <v>-9.4644292403245345E-10</v>
      </c>
      <c r="AI127" s="158">
        <f t="shared" si="10"/>
        <v>8.9464720076648518E-9</v>
      </c>
      <c r="AJ127" s="158">
        <f t="shared" si="10"/>
        <v>3.9011069929983933E-9</v>
      </c>
      <c r="AK127" s="158">
        <f t="shared" si="10"/>
        <v>3.551804184098728E-9</v>
      </c>
      <c r="AL127" s="158">
        <f t="shared" si="10"/>
        <v>1.7888908132590586E-9</v>
      </c>
      <c r="AM127" s="158">
        <f t="shared" si="10"/>
        <v>1.4768772871320834E-9</v>
      </c>
      <c r="AN127" s="158">
        <f t="shared" si="10"/>
        <v>2.929073161794804E-8</v>
      </c>
      <c r="AO127" s="158">
        <f t="shared" si="10"/>
        <v>2.1305822883732617E-8</v>
      </c>
      <c r="AP127" s="158">
        <f t="shared" si="10"/>
        <v>6.9151155912550166E-9</v>
      </c>
      <c r="AQ127" s="158">
        <f t="shared" si="10"/>
        <v>2.3503616830566898E-8</v>
      </c>
      <c r="AR127" s="158">
        <f t="shared" si="10"/>
        <v>3.4416984817653429E-9</v>
      </c>
      <c r="AS127" s="158">
        <f t="shared" si="10"/>
        <v>2.6269844966009259E-8</v>
      </c>
      <c r="AT127" s="158">
        <f t="shared" si="10"/>
        <v>1.4035776985110715E-9</v>
      </c>
      <c r="AU127" s="158">
        <f t="shared" si="10"/>
        <v>3.3699052437441424E-9</v>
      </c>
      <c r="AV127" s="158">
        <f t="shared" si="10"/>
        <v>1.8195578377344646E-8</v>
      </c>
      <c r="AW127" s="158">
        <f t="shared" si="10"/>
        <v>6.3875631894916296E-8</v>
      </c>
      <c r="AX127" s="158">
        <f t="shared" si="10"/>
        <v>1.1312522474327125E-8</v>
      </c>
      <c r="AY127" s="158">
        <f t="shared" si="10"/>
        <v>5.6566022976767272E-9</v>
      </c>
      <c r="AZ127" s="158">
        <f t="shared" si="10"/>
        <v>-4.0702161641092971E-9</v>
      </c>
      <c r="BA127" s="158">
        <f t="shared" si="10"/>
        <v>-2.1092105839670694E-10</v>
      </c>
      <c r="BB127" s="158">
        <f t="shared" si="10"/>
        <v>8.329516276717186E-8</v>
      </c>
      <c r="BC127" s="158">
        <f t="shared" si="10"/>
        <v>4.0020040614763275E-8</v>
      </c>
      <c r="BD127" s="158">
        <f t="shared" si="10"/>
        <v>7.1711838245391846E-8</v>
      </c>
      <c r="BE127" s="158">
        <f t="shared" si="10"/>
        <v>1.7878846847452223E-8</v>
      </c>
      <c r="BF127" s="158">
        <f t="shared" si="10"/>
        <v>5.0330527301412076E-8</v>
      </c>
      <c r="BG127" s="158">
        <f t="shared" si="10"/>
        <v>3.8970028981566429E-8</v>
      </c>
      <c r="BH127" s="158">
        <f t="shared" si="10"/>
        <v>3.6883420762023889E-9</v>
      </c>
      <c r="BI127" s="158">
        <f t="shared" si="10"/>
        <v>2.024444256676361E-8</v>
      </c>
      <c r="BJ127" s="158">
        <f t="shared" si="10"/>
        <v>5.5271129895118065E-9</v>
      </c>
      <c r="BK127" s="158">
        <f t="shared" si="10"/>
        <v>7.6249762059887871E-9</v>
      </c>
      <c r="BL127" s="158">
        <f t="shared" si="10"/>
        <v>3.123795977444388E-8</v>
      </c>
      <c r="BM127" s="158">
        <f t="shared" si="10"/>
        <v>5.6101043810485862E-9</v>
      </c>
      <c r="BN127" s="158">
        <f t="shared" si="10"/>
        <v>8.4796738519798964E-9</v>
      </c>
      <c r="BO127" s="158">
        <f t="shared" si="10"/>
        <v>1.5067143976921216E-8</v>
      </c>
      <c r="BP127" s="158">
        <f t="shared" ref="BP127:DA127" si="11">BP124-BP125</f>
        <v>3.1061517802299932E-9</v>
      </c>
      <c r="BQ127" s="158">
        <f t="shared" si="11"/>
        <v>5.113633960718289E-10</v>
      </c>
      <c r="BR127" s="158">
        <f t="shared" si="11"/>
        <v>6.0728666539944243E-10</v>
      </c>
      <c r="BS127" s="158">
        <f t="shared" si="11"/>
        <v>1.7100319382734597E-8</v>
      </c>
      <c r="BT127" s="158">
        <f t="shared" si="11"/>
        <v>1.598550625203643E-8</v>
      </c>
      <c r="BU127" s="158">
        <f t="shared" si="11"/>
        <v>1.1771987828979036E-9</v>
      </c>
      <c r="BV127" s="158">
        <f t="shared" si="11"/>
        <v>8.2529368228279054E-8</v>
      </c>
      <c r="BW127" s="158">
        <f t="shared" si="11"/>
        <v>6.0934326029382646E-8</v>
      </c>
      <c r="BX127" s="158">
        <f t="shared" si="11"/>
        <v>1.1029214874724858E-8</v>
      </c>
      <c r="BY127" s="158">
        <f t="shared" si="11"/>
        <v>2.079104888252914E-8</v>
      </c>
      <c r="BZ127" s="158">
        <f t="shared" si="11"/>
        <v>2.5272129278164357E-8</v>
      </c>
      <c r="CA127" s="158">
        <f t="shared" si="11"/>
        <v>5.2240238801459782E-9</v>
      </c>
      <c r="CB127" s="158">
        <f t="shared" si="11"/>
        <v>5.8685145631898195E-9</v>
      </c>
      <c r="CC127" s="158">
        <f t="shared" si="11"/>
        <v>4.2997498894692399E-9</v>
      </c>
      <c r="CD127" s="158">
        <f t="shared" si="11"/>
        <v>1.0436451702844352E-8</v>
      </c>
      <c r="CE127" s="158">
        <f t="shared" si="11"/>
        <v>4.0866325434762985E-8</v>
      </c>
      <c r="CF127" s="158">
        <f t="shared" si="11"/>
        <v>3.385707714187447E-9</v>
      </c>
      <c r="CG127" s="158">
        <f t="shared" si="11"/>
        <v>2.2203607841220219E-9</v>
      </c>
      <c r="CH127" s="158">
        <f t="shared" si="11"/>
        <v>2.7179680728295352E-9</v>
      </c>
      <c r="CI127" s="158">
        <f t="shared" si="11"/>
        <v>8.6956220002321061E-10</v>
      </c>
      <c r="CJ127" s="158">
        <f t="shared" si="11"/>
        <v>9.540372047922574E-9</v>
      </c>
      <c r="CK127" s="158">
        <f t="shared" si="11"/>
        <v>1.1432575774961151E-8</v>
      </c>
      <c r="CL127" s="158">
        <f t="shared" si="11"/>
        <v>1.0087205737363547E-8</v>
      </c>
      <c r="CM127" s="158">
        <f t="shared" si="11"/>
        <v>1.6876526842679596E-9</v>
      </c>
      <c r="CN127" s="158">
        <f t="shared" si="11"/>
        <v>7.0394889917224646E-9</v>
      </c>
      <c r="CO127" s="158">
        <f t="shared" si="11"/>
        <v>9.1959009296260774E-9</v>
      </c>
      <c r="CP127" s="158">
        <f t="shared" si="11"/>
        <v>-4.7088178689591587E-7</v>
      </c>
      <c r="CQ127" s="158">
        <f t="shared" si="11"/>
        <v>-1.6368539945688099E-7</v>
      </c>
      <c r="CR127" s="158">
        <f t="shared" si="11"/>
        <v>-4.8556648835074157E-7</v>
      </c>
      <c r="CS127" s="158">
        <f t="shared" si="11"/>
        <v>-4.8580204747850075E-8</v>
      </c>
      <c r="CT127" s="158">
        <f t="shared" si="11"/>
        <v>-5.9454123402247205E-8</v>
      </c>
      <c r="CU127" s="158">
        <f t="shared" si="11"/>
        <v>1.1195311344636139E-9</v>
      </c>
      <c r="CV127" s="158">
        <f t="shared" si="11"/>
        <v>-2.0516495169431437E-9</v>
      </c>
      <c r="CW127" s="158">
        <f t="shared" si="11"/>
        <v>3.152990757371299E-9</v>
      </c>
      <c r="CX127" s="158">
        <f t="shared" si="11"/>
        <v>-4.1768544178921729E-9</v>
      </c>
      <c r="CY127" s="158">
        <f t="shared" si="11"/>
        <v>-2.436763679725118E-9</v>
      </c>
      <c r="CZ127" s="158">
        <f t="shared" si="11"/>
        <v>1.0687415397114819E-9</v>
      </c>
      <c r="DA127" s="158">
        <f t="shared" si="11"/>
        <v>4.3000909499824047E-9</v>
      </c>
      <c r="DB127" s="158">
        <f>DB124-DB125</f>
        <v>9.5133145805448294E-10</v>
      </c>
      <c r="DC127" s="158">
        <f>DC124-DN120</f>
        <v>0</v>
      </c>
      <c r="DD127" s="158">
        <f>DD124-DN121</f>
        <v>0</v>
      </c>
      <c r="DE127" s="158">
        <f>DE124-DN122</f>
        <v>0</v>
      </c>
      <c r="DF127" s="158">
        <f>DF124+DG124-DN123</f>
        <v>-3.2741809263825417E-10</v>
      </c>
      <c r="DG127" s="158"/>
      <c r="DH127" s="158"/>
      <c r="DI127" s="158">
        <f>DI124+DH124+DJ124-DN111-DN114</f>
        <v>0</v>
      </c>
      <c r="DJ127" s="158"/>
      <c r="DK127" s="158">
        <f>DK124-DN118</f>
        <v>0</v>
      </c>
      <c r="DL127" s="158">
        <f>DL124-DN119</f>
        <v>0</v>
      </c>
      <c r="DM127" s="158">
        <f>DM124-DN117</f>
        <v>3.4560798667371273E-11</v>
      </c>
      <c r="DN127" s="158">
        <f>DN124-(SUM(DN7:DN123)-DN111-DN114)</f>
        <v>0</v>
      </c>
      <c r="DO127" s="118"/>
      <c r="DP127" s="118"/>
      <c r="DQ127" s="124"/>
      <c r="DR127" s="124"/>
      <c r="DS127" s="124"/>
      <c r="DT127" s="124"/>
      <c r="DU127" s="124"/>
      <c r="DV127" s="406" t="s">
        <v>649</v>
      </c>
    </row>
    <row r="128" spans="1:126" hidden="1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  <c r="BI128" s="118"/>
      <c r="BJ128" s="118"/>
      <c r="BK128" s="118"/>
      <c r="BL128" s="118"/>
      <c r="BM128" s="118"/>
      <c r="BN128" s="118"/>
      <c r="BO128" s="118"/>
      <c r="BP128" s="118"/>
      <c r="BQ128" s="118"/>
      <c r="BR128" s="118"/>
      <c r="BS128" s="118"/>
      <c r="BT128" s="118"/>
      <c r="BU128" s="118"/>
      <c r="BV128" s="118"/>
      <c r="BW128" s="118"/>
      <c r="BX128" s="118"/>
      <c r="BY128" s="118"/>
      <c r="BZ128" s="118"/>
      <c r="CA128" s="118"/>
      <c r="CB128" s="118"/>
      <c r="CC128" s="118"/>
      <c r="CD128" s="118"/>
      <c r="CE128" s="118"/>
      <c r="CF128" s="118"/>
      <c r="CG128" s="118"/>
      <c r="CH128" s="118"/>
      <c r="CI128" s="118"/>
      <c r="CJ128" s="118"/>
      <c r="CK128" s="118"/>
      <c r="CL128" s="118"/>
      <c r="CM128" s="118"/>
      <c r="CN128" s="118"/>
      <c r="CO128" s="118"/>
      <c r="CP128" s="118"/>
      <c r="CQ128" s="118"/>
      <c r="CR128" s="118"/>
      <c r="CS128" s="118"/>
      <c r="CT128" s="118"/>
      <c r="CU128" s="118"/>
      <c r="CV128" s="118"/>
      <c r="CW128" s="118"/>
      <c r="CX128" s="118"/>
      <c r="CY128" s="156"/>
      <c r="CZ128" s="118"/>
      <c r="DA128" s="118"/>
      <c r="DB128" s="118"/>
      <c r="DC128" s="118"/>
      <c r="DD128" s="118"/>
      <c r="DE128" s="118"/>
      <c r="DF128" s="118"/>
      <c r="DG128" s="118"/>
      <c r="DH128" s="118"/>
      <c r="DI128" s="118"/>
      <c r="DJ128" s="118"/>
      <c r="DK128" s="118"/>
      <c r="DL128" s="118"/>
      <c r="DM128" s="118"/>
      <c r="DN128" s="118"/>
      <c r="DO128" s="118"/>
      <c r="DP128" s="118"/>
      <c r="DQ128" s="124"/>
      <c r="DR128" s="118"/>
      <c r="DS128" s="124"/>
      <c r="DT128" s="118"/>
      <c r="DU128" s="118"/>
      <c r="DV128" s="146"/>
    </row>
  </sheetData>
  <mergeCells count="3">
    <mergeCell ref="DQ5:DR5"/>
    <mergeCell ref="DI5:DJ5"/>
    <mergeCell ref="DT5:DU5"/>
  </mergeCells>
  <hyperlinks>
    <hyperlink ref="DV127" location="SAM!C7" display="TOP"/>
  </hyperlinks>
  <pageMargins left="0.7" right="0.7" top="0.75" bottom="0.75" header="0.3" footer="0.3"/>
  <pageSetup paperSize="66" scale="22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S70"/>
  <sheetViews>
    <sheetView showGridLines="0" zoomScaleNormal="100" zoomScalePageLayoutView="150" workbookViewId="0">
      <selection activeCell="A2" sqref="A2"/>
    </sheetView>
  </sheetViews>
  <sheetFormatPr defaultColWidth="0" defaultRowHeight="0" customHeight="1" zeroHeight="1"/>
  <cols>
    <col min="1" max="1" width="12.7109375" style="308" customWidth="1"/>
    <col min="2" max="2" width="4.42578125" style="308" customWidth="1"/>
    <col min="3" max="3" width="32.140625" style="308" customWidth="1"/>
    <col min="4" max="4" width="14.85546875" style="308" customWidth="1"/>
    <col min="5" max="6" width="7.42578125" style="308" customWidth="1"/>
    <col min="7" max="7" width="32.140625" style="308" customWidth="1"/>
    <col min="8" max="8" width="14.85546875" style="308" customWidth="1"/>
    <col min="9" max="9" width="6.140625" style="308" customWidth="1"/>
    <col min="10" max="10" width="18.7109375" style="308" customWidth="1"/>
    <col min="11" max="11" width="11.85546875" style="308" customWidth="1"/>
    <col min="12" max="12" width="15.140625" style="308" customWidth="1"/>
    <col min="13" max="17" width="0" style="308" hidden="1" customWidth="1"/>
    <col min="18" max="18" width="12.7109375" style="308" customWidth="1"/>
    <col min="19" max="19" width="0" style="381" hidden="1" customWidth="1"/>
    <col min="20" max="16384" width="8.85546875" style="381" hidden="1"/>
  </cols>
  <sheetData>
    <row r="1" spans="1:18" s="380" customFormat="1" ht="12.75" customHeight="1">
      <c r="A1" s="344"/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8" ht="15.95" customHeight="1">
      <c r="B2" s="424" t="s">
        <v>675</v>
      </c>
      <c r="C2" s="424"/>
      <c r="D2" s="424"/>
      <c r="E2" s="424"/>
      <c r="F2" s="424"/>
      <c r="G2" s="424"/>
      <c r="H2" s="424"/>
      <c r="I2" s="424"/>
      <c r="J2" s="345"/>
      <c r="K2" s="346"/>
    </row>
    <row r="3" spans="1:18" ht="12.75" customHeight="1">
      <c r="C3" s="350"/>
      <c r="D3" s="351"/>
      <c r="E3" s="348"/>
      <c r="F3" s="348"/>
      <c r="G3" s="351"/>
      <c r="H3" s="352"/>
      <c r="I3" s="345"/>
      <c r="J3" s="345"/>
      <c r="K3" s="353"/>
    </row>
    <row r="4" spans="1:18" ht="12.75" customHeight="1" thickBot="1">
      <c r="B4" s="373"/>
      <c r="C4" s="374"/>
      <c r="D4" s="375"/>
      <c r="E4" s="257"/>
      <c r="F4" s="373"/>
      <c r="G4" s="257"/>
      <c r="H4" s="256"/>
      <c r="I4" s="376"/>
      <c r="J4" s="345"/>
      <c r="K4" s="353"/>
    </row>
    <row r="5" spans="1:18" ht="20.100000000000001" customHeight="1" thickBot="1">
      <c r="B5" s="377" t="s">
        <v>443</v>
      </c>
      <c r="C5" s="377"/>
      <c r="D5" s="377"/>
      <c r="E5" s="377"/>
      <c r="F5" s="377"/>
      <c r="G5" s="377"/>
      <c r="H5" s="377"/>
      <c r="I5" s="377"/>
      <c r="J5" s="251"/>
      <c r="K5" s="353"/>
      <c r="L5" s="385" t="s">
        <v>524</v>
      </c>
      <c r="R5" s="383"/>
    </row>
    <row r="6" spans="1:18" ht="12.75" customHeight="1">
      <c r="B6" s="371">
        <v>1</v>
      </c>
      <c r="C6" s="349" t="s">
        <v>444</v>
      </c>
      <c r="D6" s="279">
        <f>Data!R9</f>
        <v>107877</v>
      </c>
      <c r="E6" s="362"/>
      <c r="F6" s="371">
        <v>10</v>
      </c>
      <c r="G6" s="252" t="s">
        <v>445</v>
      </c>
      <c r="H6" s="281">
        <f>SUM(H7:H12)</f>
        <v>107877</v>
      </c>
      <c r="I6" s="365"/>
      <c r="J6" s="251"/>
      <c r="K6" s="353"/>
      <c r="L6" s="355">
        <f>H6-D6</f>
        <v>0</v>
      </c>
      <c r="R6" s="308" t="s">
        <v>674</v>
      </c>
    </row>
    <row r="7" spans="1:18" ht="12.75" customHeight="1">
      <c r="B7" s="371">
        <v>2</v>
      </c>
      <c r="C7" s="347" t="s">
        <v>468</v>
      </c>
      <c r="D7" s="280">
        <f>IxI!DD118</f>
        <v>63560.879299906002</v>
      </c>
      <c r="E7" s="363"/>
      <c r="F7" s="371">
        <v>11</v>
      </c>
      <c r="G7" s="254" t="s">
        <v>689</v>
      </c>
      <c r="H7" s="280">
        <f>SUM(IxI!DE115:DF116)</f>
        <v>74669.151646925951</v>
      </c>
      <c r="I7" s="366"/>
      <c r="J7" s="255"/>
      <c r="K7" s="353"/>
      <c r="L7" s="355">
        <f>D17-H17</f>
        <v>0</v>
      </c>
      <c r="R7" s="308" t="s">
        <v>453</v>
      </c>
    </row>
    <row r="8" spans="1:18" ht="12.75" customHeight="1">
      <c r="B8" s="371">
        <v>3</v>
      </c>
      <c r="C8" s="347" t="s">
        <v>687</v>
      </c>
      <c r="D8" s="280">
        <f>Data!R10</f>
        <v>5288.748932676519</v>
      </c>
      <c r="E8" s="363"/>
      <c r="F8" s="371">
        <v>12</v>
      </c>
      <c r="G8" s="254" t="s">
        <v>690</v>
      </c>
      <c r="H8" s="283">
        <f>H14-H11-H10-H12-H9-H7</f>
        <v>6400.7578517300281</v>
      </c>
      <c r="I8" s="372" t="s">
        <v>669</v>
      </c>
      <c r="J8" s="255"/>
      <c r="K8" s="353"/>
      <c r="L8" s="355">
        <f>D25-H25</f>
        <v>0</v>
      </c>
      <c r="R8" s="308" t="s">
        <v>511</v>
      </c>
    </row>
    <row r="9" spans="1:18" ht="12.75" customHeight="1">
      <c r="B9" s="371">
        <v>4</v>
      </c>
      <c r="C9" s="347" t="s">
        <v>475</v>
      </c>
      <c r="D9" s="280">
        <f>Calculations!D30+Calculations!D29+D13</f>
        <v>15102.732800792843</v>
      </c>
      <c r="E9" s="363"/>
      <c r="F9" s="371">
        <v>13</v>
      </c>
      <c r="G9" s="254" t="s">
        <v>557</v>
      </c>
      <c r="H9" s="280">
        <f>Calculations!D36</f>
        <v>21379.125</v>
      </c>
      <c r="I9" s="366"/>
      <c r="J9" s="255"/>
      <c r="K9" s="353"/>
      <c r="L9" s="355">
        <f>D34-H34</f>
        <v>3.7107383832335472E-10</v>
      </c>
      <c r="R9" s="308" t="s">
        <v>457</v>
      </c>
    </row>
    <row r="10" spans="1:18" ht="12.75" customHeight="1">
      <c r="B10" s="371">
        <v>5</v>
      </c>
      <c r="C10" s="347" t="s">
        <v>688</v>
      </c>
      <c r="D10" s="280">
        <f>Calculations!D33</f>
        <v>19834.83875816732</v>
      </c>
      <c r="E10" s="363"/>
      <c r="F10" s="371">
        <v>14</v>
      </c>
      <c r="G10" s="254" t="s">
        <v>448</v>
      </c>
      <c r="H10" s="280">
        <f>H11*2</f>
        <v>238.49766756267624</v>
      </c>
      <c r="I10" s="366"/>
      <c r="J10" s="255"/>
      <c r="K10" s="353"/>
    </row>
    <row r="11" spans="1:18" ht="12.75" customHeight="1">
      <c r="B11" s="371">
        <v>6</v>
      </c>
      <c r="C11" s="347" t="s">
        <v>447</v>
      </c>
      <c r="D11" s="280">
        <f>Calculations!D43+(Data!R12-IncExp!D7)</f>
        <v>1853.2705198416543</v>
      </c>
      <c r="E11" s="363"/>
      <c r="F11" s="371">
        <v>15</v>
      </c>
      <c r="G11" s="254" t="s">
        <v>450</v>
      </c>
      <c r="H11" s="280">
        <f>Calculations!D20</f>
        <v>119.24883378133812</v>
      </c>
      <c r="I11" s="366"/>
      <c r="J11" s="255"/>
      <c r="K11" s="356"/>
    </row>
    <row r="12" spans="1:18" ht="12.75" customHeight="1">
      <c r="B12" s="371">
        <v>7</v>
      </c>
      <c r="C12" s="347" t="s">
        <v>449</v>
      </c>
      <c r="D12" s="280">
        <f>(Calculations!D14*Calculations!E64)+(Data!E51*Calculations!E68*Calculations!D10)</f>
        <v>2236.5296886156771</v>
      </c>
      <c r="E12" s="363"/>
      <c r="F12" s="371">
        <v>16</v>
      </c>
      <c r="G12" s="254" t="s">
        <v>691</v>
      </c>
      <c r="H12" s="280">
        <f>D14*0.047</f>
        <v>5070.2190000000001</v>
      </c>
      <c r="I12" s="366"/>
      <c r="J12" s="255"/>
      <c r="K12" s="356"/>
    </row>
    <row r="13" spans="1:18" ht="12.75" customHeight="1">
      <c r="B13" s="371">
        <v>8</v>
      </c>
      <c r="C13" s="351" t="s">
        <v>710</v>
      </c>
      <c r="D13" s="283">
        <v>866.81042502878699</v>
      </c>
      <c r="E13" s="363" t="s">
        <v>669</v>
      </c>
      <c r="F13" s="371"/>
      <c r="G13" s="254"/>
      <c r="H13" s="280"/>
      <c r="I13" s="366"/>
      <c r="J13" s="255"/>
      <c r="K13" s="356"/>
    </row>
    <row r="14" spans="1:18" ht="12.75" customHeight="1">
      <c r="B14" s="371">
        <v>9</v>
      </c>
      <c r="C14" s="349" t="s">
        <v>451</v>
      </c>
      <c r="D14" s="281">
        <f>SUM(D7:D12)</f>
        <v>107877</v>
      </c>
      <c r="E14" s="363"/>
      <c r="F14" s="371">
        <v>17</v>
      </c>
      <c r="G14" s="252" t="s">
        <v>452</v>
      </c>
      <c r="H14" s="284">
        <f>D14</f>
        <v>107877</v>
      </c>
      <c r="I14" s="372" t="s">
        <v>670</v>
      </c>
      <c r="K14" s="353"/>
    </row>
    <row r="15" spans="1:18" ht="12.75" customHeight="1" thickBot="1">
      <c r="B15" s="371"/>
      <c r="C15" s="357"/>
      <c r="D15" s="381"/>
      <c r="E15" s="254"/>
      <c r="F15" s="371"/>
      <c r="G15" s="254"/>
      <c r="H15" s="253"/>
      <c r="I15" s="367"/>
      <c r="J15" s="255"/>
      <c r="K15" s="253"/>
    </row>
    <row r="16" spans="1:18" ht="20.100000000000001" customHeight="1" thickBot="1">
      <c r="B16" s="377" t="s">
        <v>453</v>
      </c>
      <c r="C16" s="377"/>
      <c r="D16" s="377"/>
      <c r="E16" s="377"/>
      <c r="F16" s="377"/>
      <c r="G16" s="377"/>
      <c r="H16" s="377"/>
      <c r="I16" s="377"/>
      <c r="J16" s="251"/>
      <c r="K16" s="353"/>
    </row>
    <row r="17" spans="2:19" ht="12.75" customHeight="1">
      <c r="B17" s="371">
        <v>18</v>
      </c>
      <c r="C17" s="349" t="s">
        <v>444</v>
      </c>
      <c r="D17" s="281">
        <f>SUM(D18:D22)</f>
        <v>53506.901468536336</v>
      </c>
      <c r="E17" s="252"/>
      <c r="F17" s="371">
        <v>24</v>
      </c>
      <c r="G17" s="252" t="s">
        <v>445</v>
      </c>
      <c r="H17" s="281">
        <f>SUM(H18:H22)</f>
        <v>53506.901468536336</v>
      </c>
      <c r="I17" s="365"/>
      <c r="J17" s="251"/>
      <c r="K17" s="353"/>
      <c r="L17" s="355"/>
    </row>
    <row r="18" spans="2:19" ht="12.75" customHeight="1">
      <c r="B18" s="371">
        <v>19</v>
      </c>
      <c r="C18" s="347" t="s">
        <v>687</v>
      </c>
      <c r="D18" s="280">
        <f>IxI!DD119-IncExp!D8-IncExp!D26</f>
        <v>29455.802450456478</v>
      </c>
      <c r="E18" s="254"/>
      <c r="F18" s="371">
        <v>25</v>
      </c>
      <c r="G18" s="254" t="s">
        <v>693</v>
      </c>
      <c r="H18" s="282">
        <f>D9</f>
        <v>15102.732800792843</v>
      </c>
      <c r="I18" s="372" t="s">
        <v>670</v>
      </c>
      <c r="J18" s="255"/>
      <c r="K18" s="353"/>
    </row>
    <row r="19" spans="2:19" ht="12.75" customHeight="1">
      <c r="B19" s="371">
        <v>20</v>
      </c>
      <c r="C19" s="347" t="s">
        <v>692</v>
      </c>
      <c r="D19" s="282">
        <f>H8</f>
        <v>6400.7578517300281</v>
      </c>
      <c r="E19" s="372" t="s">
        <v>670</v>
      </c>
      <c r="F19" s="371">
        <v>26</v>
      </c>
      <c r="G19" s="254" t="s">
        <v>557</v>
      </c>
      <c r="H19" s="280">
        <f>Calculations!D51</f>
        <v>5248.375</v>
      </c>
      <c r="I19" s="368"/>
      <c r="J19" s="255"/>
      <c r="K19" s="258"/>
    </row>
    <row r="20" spans="2:19" ht="12.75" customHeight="1">
      <c r="B20" s="371">
        <v>21</v>
      </c>
      <c r="C20" s="347" t="s">
        <v>688</v>
      </c>
      <c r="D20" s="282">
        <f>H27</f>
        <v>5722.0922228557138</v>
      </c>
      <c r="E20" s="372" t="s">
        <v>670</v>
      </c>
      <c r="F20" s="371">
        <v>27</v>
      </c>
      <c r="G20" s="254" t="s">
        <v>448</v>
      </c>
      <c r="H20" s="280">
        <f>Calculations!F59</f>
        <v>3768.0473467821189</v>
      </c>
      <c r="I20" s="368"/>
      <c r="J20" s="255"/>
      <c r="K20" s="353"/>
    </row>
    <row r="21" spans="2:19" ht="12.75" customHeight="1">
      <c r="B21" s="371">
        <v>22</v>
      </c>
      <c r="C21" s="347" t="s">
        <v>454</v>
      </c>
      <c r="D21" s="280">
        <f>Calculations!E69*Calculations!D67*0.5</f>
        <v>5964.1244717470572</v>
      </c>
      <c r="E21" s="254"/>
      <c r="F21" s="371">
        <v>28</v>
      </c>
      <c r="G21" s="254" t="s">
        <v>450</v>
      </c>
      <c r="H21" s="280">
        <f>Calculations!F60</f>
        <v>4559.6880563840332</v>
      </c>
      <c r="I21" s="368"/>
      <c r="J21" s="255"/>
      <c r="K21" s="353"/>
      <c r="S21" s="382"/>
    </row>
    <row r="22" spans="2:19" ht="12.75" customHeight="1">
      <c r="B22" s="371">
        <v>23</v>
      </c>
      <c r="C22" s="347" t="s">
        <v>455</v>
      </c>
      <c r="D22" s="280">
        <f>Calculations!E69*Calculations!D67*0.5</f>
        <v>5964.1244717470572</v>
      </c>
      <c r="E22" s="254"/>
      <c r="F22" s="371">
        <v>29</v>
      </c>
      <c r="G22" s="254" t="s">
        <v>691</v>
      </c>
      <c r="H22" s="283">
        <f>D17-SUM(H18:H21)</f>
        <v>24828.058264577339</v>
      </c>
      <c r="I22" s="372" t="s">
        <v>669</v>
      </c>
      <c r="J22" s="255"/>
      <c r="K22" s="353"/>
    </row>
    <row r="23" spans="2:19" ht="12.75" customHeight="1" thickBot="1">
      <c r="B23" s="373"/>
      <c r="C23" s="374"/>
      <c r="D23" s="375"/>
      <c r="E23" s="257"/>
      <c r="F23" s="373"/>
      <c r="G23" s="257"/>
      <c r="H23" s="256"/>
      <c r="I23" s="376"/>
      <c r="J23" s="251"/>
      <c r="K23" s="353"/>
    </row>
    <row r="24" spans="2:19" ht="20.100000000000001" customHeight="1" thickBot="1">
      <c r="B24" s="377" t="s">
        <v>456</v>
      </c>
      <c r="C24" s="377"/>
      <c r="D24" s="377"/>
      <c r="E24" s="377"/>
      <c r="F24" s="377"/>
      <c r="G24" s="377"/>
      <c r="H24" s="377"/>
      <c r="I24" s="377"/>
      <c r="J24" s="251"/>
      <c r="K24" s="353"/>
    </row>
    <row r="25" spans="2:19" ht="12.75" customHeight="1">
      <c r="B25" s="371">
        <v>30</v>
      </c>
      <c r="C25" s="349" t="s">
        <v>444</v>
      </c>
      <c r="D25" s="281">
        <f>SUM(D26:D30)</f>
        <v>63529.786242555667</v>
      </c>
      <c r="E25" s="252"/>
      <c r="F25" s="371">
        <v>37</v>
      </c>
      <c r="G25" s="252" t="s">
        <v>445</v>
      </c>
      <c r="H25" s="281">
        <f>SUM(H26:H30)</f>
        <v>63529.78624255566</v>
      </c>
      <c r="I25" s="365"/>
      <c r="J25" s="251"/>
      <c r="K25" s="353"/>
      <c r="L25" s="355"/>
    </row>
    <row r="26" spans="2:19" ht="12.75" customHeight="1">
      <c r="B26" s="371">
        <v>31</v>
      </c>
      <c r="C26" s="347" t="s">
        <v>446</v>
      </c>
      <c r="D26" s="280">
        <f>SUM(IxI!AZ119+IxI!CQ119+IxI!CR119+IxI!CS119+IxI!CT119+IxI!CU119)</f>
        <v>3696.7852154100001</v>
      </c>
      <c r="E26" s="254"/>
      <c r="F26" s="371">
        <v>38</v>
      </c>
      <c r="G26" s="254" t="s">
        <v>694</v>
      </c>
      <c r="H26" s="280">
        <f>SUM(IxI!DH115:DI115)</f>
        <v>29485.94628050051</v>
      </c>
      <c r="I26" s="366"/>
      <c r="J26" s="255"/>
      <c r="K26" s="353"/>
    </row>
    <row r="27" spans="2:19" ht="12.75" customHeight="1">
      <c r="B27" s="371">
        <v>32</v>
      </c>
      <c r="C27" s="347" t="s">
        <v>513</v>
      </c>
      <c r="D27" s="280">
        <f>IxI!DD117+IxI!DS116</f>
        <v>13164.636336792501</v>
      </c>
      <c r="E27" s="254"/>
      <c r="F27" s="371">
        <v>39</v>
      </c>
      <c r="G27" s="254" t="s">
        <v>690</v>
      </c>
      <c r="H27" s="283">
        <f>H31-H26-H28-H29-H30</f>
        <v>5722.0922228557138</v>
      </c>
      <c r="I27" s="372" t="s">
        <v>669</v>
      </c>
      <c r="J27" s="255"/>
      <c r="K27" s="353"/>
    </row>
    <row r="28" spans="2:19" ht="12.75" customHeight="1">
      <c r="B28" s="371">
        <v>33</v>
      </c>
      <c r="C28" s="347" t="s">
        <v>692</v>
      </c>
      <c r="D28" s="282">
        <f>H9</f>
        <v>21379.125</v>
      </c>
      <c r="E28" s="372" t="s">
        <v>670</v>
      </c>
      <c r="F28" s="371">
        <v>40</v>
      </c>
      <c r="G28" s="254" t="s">
        <v>693</v>
      </c>
      <c r="H28" s="282">
        <f>D10</f>
        <v>19834.83875816732</v>
      </c>
      <c r="I28" s="372" t="s">
        <v>670</v>
      </c>
      <c r="J28" s="255"/>
      <c r="K28" s="353"/>
    </row>
    <row r="29" spans="2:19" ht="12.75" customHeight="1">
      <c r="B29" s="371">
        <v>34</v>
      </c>
      <c r="C29" s="347" t="s">
        <v>475</v>
      </c>
      <c r="D29" s="282">
        <f>H19</f>
        <v>5248.375</v>
      </c>
      <c r="E29" s="372" t="s">
        <v>670</v>
      </c>
      <c r="F29" s="371">
        <v>41</v>
      </c>
      <c r="G29" s="254" t="s">
        <v>448</v>
      </c>
      <c r="H29" s="280">
        <f>Calculations!D46</f>
        <v>8367.5</v>
      </c>
      <c r="I29" s="366"/>
      <c r="J29" s="255"/>
      <c r="K29" s="353"/>
    </row>
    <row r="30" spans="2:19" ht="12.75" customHeight="1">
      <c r="B30" s="371">
        <v>35</v>
      </c>
      <c r="C30" s="347" t="s">
        <v>454</v>
      </c>
      <c r="D30" s="283">
        <f>D31-SUM(D26:D29)</f>
        <v>20040.864690353163</v>
      </c>
      <c r="E30" s="372" t="s">
        <v>669</v>
      </c>
      <c r="F30" s="371">
        <v>42</v>
      </c>
      <c r="G30" s="254" t="s">
        <v>691</v>
      </c>
      <c r="H30" s="280">
        <f>SUM(IxI!DK56+IxI!DK99+IxI!DK100+IxI!DK101+IxI!DK102+IxI!DK103)-SUM(IxI!AZ117+IxI!CQ117+IxI!CR117+IxI!CS117+IxI!CT117+IxI!CU117)</f>
        <v>119.40898103212425</v>
      </c>
      <c r="I30" s="366"/>
      <c r="J30" s="255"/>
      <c r="K30" s="353"/>
    </row>
    <row r="31" spans="2:19" ht="12.75" customHeight="1">
      <c r="B31" s="371">
        <v>36</v>
      </c>
      <c r="C31" s="359" t="s">
        <v>684</v>
      </c>
      <c r="D31" s="284">
        <f>H31</f>
        <v>63529.786242555667</v>
      </c>
      <c r="E31" s="372" t="s">
        <v>670</v>
      </c>
      <c r="F31" s="371">
        <v>43</v>
      </c>
      <c r="G31" s="252" t="s">
        <v>685</v>
      </c>
      <c r="H31" s="281">
        <f>Calculations!D47</f>
        <v>63529.786242555667</v>
      </c>
      <c r="I31" s="365"/>
      <c r="J31" s="251"/>
      <c r="K31" s="353"/>
    </row>
    <row r="32" spans="2:19" ht="12.75" customHeight="1" thickBot="1">
      <c r="B32" s="373"/>
      <c r="C32" s="374"/>
      <c r="D32" s="375"/>
      <c r="E32" s="257"/>
      <c r="F32" s="373"/>
      <c r="G32" s="257"/>
      <c r="H32" s="256"/>
      <c r="I32" s="376"/>
      <c r="J32" s="251"/>
      <c r="K32" s="353"/>
    </row>
    <row r="33" spans="2:12" ht="20.100000000000001" customHeight="1" thickBot="1">
      <c r="B33" s="377" t="s">
        <v>457</v>
      </c>
      <c r="C33" s="377"/>
      <c r="D33" s="377"/>
      <c r="E33" s="377"/>
      <c r="F33" s="377"/>
      <c r="G33" s="377"/>
      <c r="H33" s="377"/>
      <c r="I33" s="377"/>
      <c r="J33" s="251"/>
      <c r="K33" s="353"/>
    </row>
    <row r="34" spans="2:12" ht="12.75" customHeight="1">
      <c r="B34" s="371">
        <v>44</v>
      </c>
      <c r="C34" s="349" t="s">
        <v>444</v>
      </c>
      <c r="D34" s="281">
        <f>SUM(D35:D38)</f>
        <v>19930.24989226351</v>
      </c>
      <c r="E34" s="252"/>
      <c r="F34" s="371">
        <v>49</v>
      </c>
      <c r="G34" s="252" t="s">
        <v>445</v>
      </c>
      <c r="H34" s="284">
        <f>H35</f>
        <v>19930.249892263138</v>
      </c>
      <c r="I34" s="372" t="s">
        <v>670</v>
      </c>
      <c r="J34" s="345"/>
      <c r="K34" s="353"/>
      <c r="L34" s="355"/>
    </row>
    <row r="35" spans="2:12" ht="12.75" customHeight="1">
      <c r="B35" s="371">
        <v>45</v>
      </c>
      <c r="C35" s="347" t="s">
        <v>259</v>
      </c>
      <c r="D35" s="282">
        <f>H12</f>
        <v>5070.2190000000001</v>
      </c>
      <c r="E35" s="372" t="s">
        <v>670</v>
      </c>
      <c r="F35" s="371">
        <v>50</v>
      </c>
      <c r="G35" s="254" t="s">
        <v>694</v>
      </c>
      <c r="H35" s="280">
        <f>SUM(IxI!DN115:DN116)</f>
        <v>19930.249892263138</v>
      </c>
      <c r="I35" s="365"/>
      <c r="J35" s="251"/>
      <c r="K35" s="353"/>
    </row>
    <row r="36" spans="2:12" ht="12.75" customHeight="1">
      <c r="B36" s="371">
        <v>46</v>
      </c>
      <c r="C36" s="347" t="s">
        <v>458</v>
      </c>
      <c r="D36" s="282">
        <f>H22</f>
        <v>24828.058264577339</v>
      </c>
      <c r="E36" s="372" t="s">
        <v>670</v>
      </c>
      <c r="F36" s="371"/>
      <c r="G36" s="254"/>
      <c r="H36" s="358"/>
      <c r="I36" s="365"/>
      <c r="J36" s="251"/>
      <c r="K36" s="353"/>
    </row>
    <row r="37" spans="2:12" ht="12.75" customHeight="1">
      <c r="B37" s="371">
        <v>47</v>
      </c>
      <c r="C37" s="347" t="s">
        <v>511</v>
      </c>
      <c r="D37" s="282">
        <f>H30</f>
        <v>119.40898103212425</v>
      </c>
      <c r="E37" s="372" t="s">
        <v>670</v>
      </c>
      <c r="F37" s="371"/>
      <c r="G37" s="254"/>
      <c r="H37" s="253"/>
      <c r="I37" s="365"/>
      <c r="J37" s="251"/>
      <c r="K37" s="353"/>
    </row>
    <row r="38" spans="2:12" ht="12.75" customHeight="1">
      <c r="B38" s="371">
        <v>48</v>
      </c>
      <c r="C38" s="347" t="s">
        <v>459</v>
      </c>
      <c r="D38" s="282">
        <f>H49</f>
        <v>-10087.436353345955</v>
      </c>
      <c r="E38" s="372" t="s">
        <v>670</v>
      </c>
      <c r="F38" s="371"/>
      <c r="G38" s="254"/>
      <c r="H38" s="253"/>
      <c r="I38" s="365"/>
      <c r="J38" s="251"/>
      <c r="K38" s="353"/>
    </row>
    <row r="39" spans="2:12" ht="12.75" customHeight="1" thickBot="1">
      <c r="B39" s="373"/>
      <c r="C39" s="374"/>
      <c r="D39" s="375"/>
      <c r="E39" s="257"/>
      <c r="F39" s="373"/>
      <c r="G39" s="257"/>
      <c r="H39" s="256"/>
      <c r="I39" s="376"/>
      <c r="J39" s="251"/>
      <c r="K39" s="353"/>
    </row>
    <row r="40" spans="2:12" ht="20.100000000000001" customHeight="1" thickBot="1">
      <c r="B40" s="377" t="s">
        <v>460</v>
      </c>
      <c r="C40" s="377"/>
      <c r="D40" s="377"/>
      <c r="E40" s="377"/>
      <c r="F40" s="377"/>
      <c r="G40" s="377"/>
      <c r="H40" s="377"/>
      <c r="I40" s="377"/>
      <c r="J40" s="251"/>
      <c r="K40" s="353"/>
    </row>
    <row r="41" spans="2:12" ht="12.75" customHeight="1">
      <c r="B41" s="371">
        <v>51</v>
      </c>
      <c r="C41" s="347" t="s">
        <v>695</v>
      </c>
      <c r="D41" s="280">
        <f>SUM(D42:D43)</f>
        <v>67132.762640002795</v>
      </c>
      <c r="E41" s="254"/>
      <c r="F41" s="371">
        <v>58</v>
      </c>
      <c r="G41" s="254" t="s">
        <v>698</v>
      </c>
      <c r="H41" s="280">
        <f>SUM(H42:H43)</f>
        <v>70596.820471857573</v>
      </c>
      <c r="I41" s="366"/>
      <c r="J41" s="251"/>
      <c r="K41" s="353"/>
    </row>
    <row r="42" spans="2:12" ht="12.75" customHeight="1">
      <c r="B42" s="371">
        <v>52</v>
      </c>
      <c r="C42" s="347" t="s">
        <v>711</v>
      </c>
      <c r="D42" s="280">
        <f>IxI!DS113</f>
        <v>54758.717625657999</v>
      </c>
      <c r="E42" s="254"/>
      <c r="F42" s="371">
        <v>59</v>
      </c>
      <c r="G42" s="254" t="s">
        <v>713</v>
      </c>
      <c r="H42" s="280">
        <f>IxI!DO115</f>
        <v>42738.560789915697</v>
      </c>
      <c r="I42" s="366"/>
      <c r="J42" s="251"/>
      <c r="K42" s="353"/>
    </row>
    <row r="43" spans="2:12" ht="12.75" customHeight="1">
      <c r="B43" s="371">
        <v>53</v>
      </c>
      <c r="C43" s="347" t="s">
        <v>448</v>
      </c>
      <c r="D43" s="280">
        <f>H10+H20+H29</f>
        <v>12374.045014344796</v>
      </c>
      <c r="E43" s="254"/>
      <c r="F43" s="371">
        <v>60</v>
      </c>
      <c r="G43" s="254" t="s">
        <v>447</v>
      </c>
      <c r="H43" s="280">
        <f>D11+D21+D30</f>
        <v>27858.259681941876</v>
      </c>
      <c r="I43" s="366"/>
      <c r="J43" s="251"/>
      <c r="K43" s="353"/>
    </row>
    <row r="44" spans="2:12" ht="12.75" customHeight="1">
      <c r="B44" s="371">
        <v>54</v>
      </c>
      <c r="C44" s="347" t="s">
        <v>696</v>
      </c>
      <c r="D44" s="280">
        <f>SUM(D45:D46)</f>
        <v>23675.546662808374</v>
      </c>
      <c r="E44" s="254"/>
      <c r="F44" s="371">
        <v>61</v>
      </c>
      <c r="G44" s="254" t="s">
        <v>699</v>
      </c>
      <c r="H44" s="280">
        <f>SUM(H45:H46)</f>
        <v>27378.164212538035</v>
      </c>
      <c r="I44" s="366"/>
      <c r="J44" s="251"/>
      <c r="K44" s="353"/>
    </row>
    <row r="45" spans="2:12" ht="12.75" customHeight="1">
      <c r="B45" s="371">
        <v>55</v>
      </c>
      <c r="C45" s="347" t="s">
        <v>712</v>
      </c>
      <c r="D45" s="280">
        <f>IxI!DS114</f>
        <v>18996.609772643002</v>
      </c>
      <c r="E45" s="254"/>
      <c r="F45" s="371">
        <v>62</v>
      </c>
      <c r="G45" s="254" t="s">
        <v>714</v>
      </c>
      <c r="H45" s="280">
        <f>IxI!DP115</f>
        <v>19177.510052175301</v>
      </c>
      <c r="I45" s="366"/>
      <c r="J45" s="251"/>
      <c r="K45" s="353"/>
    </row>
    <row r="46" spans="2:12" ht="12.75" customHeight="1">
      <c r="B46" s="371">
        <v>56</v>
      </c>
      <c r="C46" s="347" t="s">
        <v>450</v>
      </c>
      <c r="D46" s="280">
        <f>H11+H21</f>
        <v>4678.9368901653716</v>
      </c>
      <c r="E46" s="254"/>
      <c r="F46" s="371">
        <v>63</v>
      </c>
      <c r="G46" s="254" t="s">
        <v>449</v>
      </c>
      <c r="H46" s="280">
        <f>D12+D22</f>
        <v>8200.6541603627338</v>
      </c>
      <c r="I46" s="366"/>
      <c r="J46" s="251"/>
      <c r="K46" s="353"/>
    </row>
    <row r="47" spans="2:12" ht="12.75" customHeight="1">
      <c r="B47" s="371"/>
      <c r="C47" s="347"/>
      <c r="D47" s="280"/>
      <c r="E47" s="254"/>
      <c r="F47" s="371">
        <v>64</v>
      </c>
      <c r="G47" s="254" t="s">
        <v>700</v>
      </c>
      <c r="H47" s="280">
        <f>SUM(IxI!DG115:DG116)</f>
        <v>2920.7609717615192</v>
      </c>
      <c r="I47" s="365"/>
      <c r="J47" s="251"/>
      <c r="K47" s="360"/>
    </row>
    <row r="48" spans="2:12" ht="12.75" customHeight="1">
      <c r="B48" s="371">
        <v>57</v>
      </c>
      <c r="C48" s="349" t="s">
        <v>697</v>
      </c>
      <c r="D48" s="281">
        <f>D44+D41</f>
        <v>90808.309302811162</v>
      </c>
      <c r="E48" s="252"/>
      <c r="F48" s="371">
        <v>65</v>
      </c>
      <c r="G48" s="252" t="s">
        <v>452</v>
      </c>
      <c r="H48" s="281">
        <f>H41+H44+H47</f>
        <v>100895.74565615712</v>
      </c>
      <c r="I48" s="365"/>
      <c r="J48" s="251"/>
      <c r="K48" s="353"/>
    </row>
    <row r="49" spans="2:11" ht="12.75" customHeight="1">
      <c r="B49" s="371"/>
      <c r="C49" s="347"/>
      <c r="D49" s="253"/>
      <c r="E49" s="254"/>
      <c r="F49" s="371">
        <v>66</v>
      </c>
      <c r="G49" s="254" t="s">
        <v>701</v>
      </c>
      <c r="H49" s="280">
        <f>D48-H48</f>
        <v>-10087.436353345955</v>
      </c>
      <c r="I49" s="365"/>
      <c r="J49" s="251"/>
      <c r="K49" s="353"/>
    </row>
    <row r="50" spans="2:11" ht="12.75" customHeight="1" thickBot="1">
      <c r="B50" s="373"/>
      <c r="C50" s="374"/>
      <c r="D50" s="375"/>
      <c r="E50" s="257"/>
      <c r="F50" s="373"/>
      <c r="G50" s="257"/>
      <c r="H50" s="256"/>
      <c r="I50" s="376"/>
      <c r="J50" s="354"/>
      <c r="K50" s="353"/>
    </row>
    <row r="51" spans="2:11" ht="20.100000000000001" customHeight="1" thickBot="1">
      <c r="B51" s="377" t="s">
        <v>686</v>
      </c>
      <c r="C51" s="377"/>
      <c r="D51" s="377"/>
      <c r="E51" s="377"/>
      <c r="F51" s="377"/>
      <c r="G51" s="416" t="s">
        <v>672</v>
      </c>
      <c r="H51" s="377"/>
      <c r="I51" s="377"/>
      <c r="J51" s="345"/>
      <c r="K51" s="353"/>
    </row>
    <row r="52" spans="2:11" ht="12.75" customHeight="1">
      <c r="B52" s="371">
        <v>67</v>
      </c>
      <c r="C52" s="370" t="s">
        <v>461</v>
      </c>
      <c r="D52" s="259">
        <f>H42-D42</f>
        <v>-12020.156835742302</v>
      </c>
      <c r="E52" s="364"/>
      <c r="F52" s="371">
        <v>69</v>
      </c>
      <c r="G52" s="260" t="s">
        <v>461</v>
      </c>
      <c r="H52" s="258">
        <f>(H41+(0.6*H47))-D41</f>
        <v>5216.5144149116823</v>
      </c>
      <c r="I52" s="369"/>
      <c r="J52" s="345"/>
      <c r="K52" s="346"/>
    </row>
    <row r="53" spans="2:11" ht="12.75" customHeight="1">
      <c r="B53" s="371">
        <v>68</v>
      </c>
      <c r="C53" s="347" t="s">
        <v>462</v>
      </c>
      <c r="D53" s="259">
        <f>H45-D45</f>
        <v>180.90027953229946</v>
      </c>
      <c r="E53" s="364"/>
      <c r="F53" s="371">
        <v>70</v>
      </c>
      <c r="G53" s="260" t="s">
        <v>462</v>
      </c>
      <c r="H53" s="258">
        <f>(H44+(0.4*H47))-D44</f>
        <v>4870.9219384342687</v>
      </c>
      <c r="I53" s="369"/>
      <c r="J53" s="345"/>
      <c r="K53" s="346"/>
    </row>
    <row r="54" spans="2:11" ht="12.75" customHeight="1">
      <c r="B54" s="371"/>
      <c r="C54" s="347"/>
      <c r="D54" s="259"/>
      <c r="E54" s="364"/>
      <c r="F54" s="371">
        <v>71</v>
      </c>
      <c r="G54" s="260" t="s">
        <v>463</v>
      </c>
      <c r="H54" s="259">
        <f>SUM(H52:H53)</f>
        <v>10087.436353345951</v>
      </c>
      <c r="I54" s="369"/>
      <c r="J54" s="345"/>
      <c r="K54" s="346"/>
    </row>
    <row r="55" spans="2:11" ht="12.75" customHeight="1" thickBot="1">
      <c r="B55" s="373"/>
      <c r="C55" s="374"/>
      <c r="D55" s="375"/>
      <c r="E55" s="257"/>
      <c r="F55" s="373"/>
      <c r="G55" s="257"/>
      <c r="H55" s="256"/>
      <c r="I55" s="376"/>
      <c r="J55" s="345"/>
      <c r="K55" s="346"/>
    </row>
    <row r="56" spans="2:11" ht="20.100000000000001" customHeight="1" thickBot="1">
      <c r="B56" s="377" t="s">
        <v>671</v>
      </c>
      <c r="C56" s="377"/>
      <c r="D56" s="377"/>
      <c r="E56" s="377"/>
      <c r="F56" s="377"/>
      <c r="G56" s="377"/>
      <c r="H56" s="377"/>
      <c r="I56" s="377"/>
      <c r="J56" s="345"/>
      <c r="K56" s="346"/>
    </row>
    <row r="57" spans="2:11" ht="12.75" customHeight="1">
      <c r="B57" s="371">
        <v>72</v>
      </c>
      <c r="C57" s="260" t="s">
        <v>702</v>
      </c>
      <c r="D57" s="361">
        <f>D41-H41</f>
        <v>-3464.0578318547778</v>
      </c>
      <c r="E57" s="260"/>
      <c r="F57" s="371"/>
      <c r="G57" s="259"/>
      <c r="H57" s="259"/>
      <c r="I57" s="345"/>
      <c r="J57" s="345"/>
      <c r="K57" s="346"/>
    </row>
    <row r="58" spans="2:11" ht="12.75" customHeight="1">
      <c r="B58" s="371">
        <v>73</v>
      </c>
      <c r="C58" s="260" t="s">
        <v>703</v>
      </c>
      <c r="D58" s="361">
        <f>D44-H44</f>
        <v>-3702.6175497296608</v>
      </c>
      <c r="E58" s="260"/>
      <c r="F58" s="371"/>
      <c r="G58" s="259"/>
      <c r="H58" s="259"/>
      <c r="I58" s="345"/>
      <c r="J58" s="345"/>
      <c r="K58" s="346"/>
    </row>
    <row r="59" spans="2:11" ht="12.75" customHeight="1">
      <c r="B59" s="371">
        <v>74</v>
      </c>
      <c r="C59" s="260" t="s">
        <v>704</v>
      </c>
      <c r="D59" s="361">
        <f>-H47</f>
        <v>-2920.7609717615192</v>
      </c>
      <c r="E59" s="260"/>
      <c r="F59" s="371"/>
      <c r="G59" s="259"/>
      <c r="H59" s="259"/>
      <c r="I59" s="345"/>
      <c r="J59" s="345"/>
      <c r="K59" s="346"/>
    </row>
    <row r="60" spans="2:11" ht="12.75" customHeight="1">
      <c r="B60" s="371">
        <v>75</v>
      </c>
      <c r="C60" s="425" t="s">
        <v>705</v>
      </c>
      <c r="D60" s="361">
        <f>SUM(D57:D59)</f>
        <v>-10087.436353345958</v>
      </c>
      <c r="E60" s="260"/>
      <c r="F60" s="371"/>
      <c r="G60" s="259"/>
      <c r="H60" s="259"/>
      <c r="I60" s="345"/>
      <c r="J60" s="345"/>
      <c r="K60" s="346"/>
    </row>
    <row r="61" spans="2:11" ht="12.75" customHeight="1" thickBot="1">
      <c r="B61" s="373"/>
      <c r="C61" s="426"/>
      <c r="D61" s="375"/>
      <c r="E61" s="402"/>
      <c r="F61" s="373"/>
      <c r="G61" s="403"/>
      <c r="H61" s="403"/>
      <c r="I61" s="404"/>
      <c r="J61" s="345"/>
      <c r="K61" s="346"/>
    </row>
    <row r="62" spans="2:11" ht="12.75" customHeight="1">
      <c r="B62" s="371"/>
      <c r="C62" s="260"/>
      <c r="D62" s="361"/>
      <c r="E62" s="260"/>
      <c r="F62" s="371"/>
      <c r="G62" s="259"/>
      <c r="H62" s="259"/>
      <c r="I62" s="345"/>
      <c r="J62" s="345"/>
      <c r="K62" s="346"/>
    </row>
    <row r="63" spans="2:11" ht="12.75" customHeight="1"/>
    <row r="64" spans="2:11" ht="12.75" customHeight="1">
      <c r="B64" s="371"/>
      <c r="C64" s="347"/>
      <c r="D64" s="361"/>
      <c r="E64" s="254"/>
      <c r="F64" s="371"/>
      <c r="G64" s="254"/>
      <c r="H64" s="253"/>
      <c r="I64" s="365"/>
    </row>
    <row r="65" spans="2:18" ht="12.75" customHeight="1">
      <c r="B65" s="307" t="s">
        <v>673</v>
      </c>
      <c r="C65" s="384" t="s">
        <v>706</v>
      </c>
      <c r="D65" s="386" t="s">
        <v>669</v>
      </c>
      <c r="F65" s="387"/>
      <c r="G65" s="347" t="s">
        <v>708</v>
      </c>
    </row>
    <row r="66" spans="2:18" ht="12.75" customHeight="1">
      <c r="C66" s="384" t="s">
        <v>707</v>
      </c>
      <c r="D66" s="378" t="s">
        <v>670</v>
      </c>
      <c r="F66" s="379"/>
      <c r="G66" s="254" t="s">
        <v>709</v>
      </c>
    </row>
    <row r="67" spans="2:18" ht="12.75" customHeight="1">
      <c r="C67" s="347"/>
    </row>
    <row r="68" spans="2:18" ht="12.75" customHeight="1">
      <c r="C68" s="254"/>
    </row>
    <row r="69" spans="2:18" ht="12.75" customHeight="1"/>
    <row r="70" spans="2:18" ht="12.75" customHeight="1">
      <c r="R70" s="406" t="s">
        <v>649</v>
      </c>
    </row>
  </sheetData>
  <customSheetViews>
    <customSheetView guid="{1C4EB729-AE9A-4751-85AA-3845488D711A}" hiddenColumns="1">
      <selection sqref="A1:F1"/>
      <pageMargins left="0.7" right="0.7" top="0.75" bottom="0.75" header="0.3" footer="0.3"/>
      <pageSetup paperSize="9" orientation="portrait"/>
    </customSheetView>
  </customSheetViews>
  <mergeCells count="2">
    <mergeCell ref="B2:I2"/>
    <mergeCell ref="C60:C61"/>
  </mergeCells>
  <hyperlinks>
    <hyperlink ref="R70" location="IncExp!A1" display="TOP"/>
  </hyperlinks>
  <pageMargins left="0.25" right="0.25" top="0.75" bottom="0.75" header="0.3" footer="0.3"/>
  <pageSetup paperSize="9" scale="50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/>
  <dimension ref="A1:WVS1083"/>
  <sheetViews>
    <sheetView showGridLines="0" zoomScaleNormal="100" zoomScalePageLayoutView="130" workbookViewId="0"/>
  </sheetViews>
  <sheetFormatPr defaultColWidth="0" defaultRowHeight="11.25" zeroHeight="1"/>
  <cols>
    <col min="1" max="1" width="11.7109375" style="178" customWidth="1"/>
    <col min="2" max="2" width="12.140625" style="115" customWidth="1"/>
    <col min="3" max="3" width="37.85546875" style="115" customWidth="1"/>
    <col min="4" max="6" width="12.140625" style="171" customWidth="1"/>
    <col min="7" max="7" width="11.7109375" style="178" customWidth="1"/>
    <col min="8" max="8" width="21.85546875" style="190" hidden="1"/>
    <col min="9" max="10" width="11.42578125" style="190" hidden="1"/>
    <col min="11" max="11" width="10" style="190" hidden="1"/>
    <col min="12" max="253" width="11.42578125" style="190" hidden="1"/>
    <col min="254" max="254" width="48" style="190" hidden="1"/>
    <col min="255" max="255" width="12.28515625" style="190" hidden="1"/>
    <col min="256" max="256" width="19.140625" style="190" hidden="1"/>
    <col min="257" max="257" width="10.28515625" style="190" hidden="1"/>
    <col min="258" max="258" width="30.140625" style="190" hidden="1"/>
    <col min="259" max="259" width="9.42578125" style="190" hidden="1"/>
    <col min="260" max="260" width="10.28515625" style="190" hidden="1"/>
    <col min="261" max="261" width="11.42578125" style="190" hidden="1"/>
    <col min="262" max="262" width="49.28515625" style="190" hidden="1"/>
    <col min="263" max="266" width="11.42578125" style="190" hidden="1"/>
    <col min="267" max="267" width="10" style="190" hidden="1"/>
    <col min="268" max="509" width="11.42578125" style="190" hidden="1"/>
    <col min="510" max="510" width="48" style="190" hidden="1"/>
    <col min="511" max="511" width="12.28515625" style="190" hidden="1"/>
    <col min="512" max="512" width="19.140625" style="190" hidden="1"/>
    <col min="513" max="513" width="10.28515625" style="190" hidden="1"/>
    <col min="514" max="514" width="30.140625" style="190" hidden="1"/>
    <col min="515" max="515" width="9.42578125" style="190" hidden="1"/>
    <col min="516" max="516" width="10.28515625" style="190" hidden="1"/>
    <col min="517" max="517" width="11.42578125" style="190" hidden="1"/>
    <col min="518" max="518" width="49.28515625" style="190" hidden="1"/>
    <col min="519" max="522" width="11.42578125" style="190" hidden="1"/>
    <col min="523" max="523" width="10" style="190" hidden="1"/>
    <col min="524" max="765" width="11.42578125" style="190" hidden="1"/>
    <col min="766" max="766" width="48" style="190" hidden="1"/>
    <col min="767" max="767" width="12.28515625" style="190" hidden="1"/>
    <col min="768" max="768" width="19.140625" style="190" hidden="1"/>
    <col min="769" max="769" width="10.28515625" style="190" hidden="1"/>
    <col min="770" max="770" width="30.140625" style="190" hidden="1"/>
    <col min="771" max="771" width="9.42578125" style="190" hidden="1"/>
    <col min="772" max="772" width="10.28515625" style="190" hidden="1"/>
    <col min="773" max="773" width="11.42578125" style="190" hidden="1"/>
    <col min="774" max="774" width="49.28515625" style="190" hidden="1"/>
    <col min="775" max="778" width="11.42578125" style="190" hidden="1"/>
    <col min="779" max="779" width="10" style="190" hidden="1"/>
    <col min="780" max="1021" width="11.42578125" style="190" hidden="1"/>
    <col min="1022" max="1022" width="48" style="190" hidden="1"/>
    <col min="1023" max="1023" width="12.28515625" style="190" hidden="1"/>
    <col min="1024" max="1024" width="19.140625" style="190" hidden="1"/>
    <col min="1025" max="1025" width="10.28515625" style="190" hidden="1"/>
    <col min="1026" max="1026" width="30.140625" style="190" hidden="1"/>
    <col min="1027" max="1027" width="9.42578125" style="190" hidden="1"/>
    <col min="1028" max="1028" width="10.28515625" style="190" hidden="1"/>
    <col min="1029" max="1029" width="11.42578125" style="190" hidden="1"/>
    <col min="1030" max="1030" width="49.28515625" style="190" hidden="1"/>
    <col min="1031" max="1034" width="11.42578125" style="190" hidden="1"/>
    <col min="1035" max="1035" width="10" style="190" hidden="1"/>
    <col min="1036" max="1277" width="11.42578125" style="190" hidden="1"/>
    <col min="1278" max="1278" width="48" style="190" hidden="1"/>
    <col min="1279" max="1279" width="12.28515625" style="190" hidden="1"/>
    <col min="1280" max="1280" width="19.140625" style="190" hidden="1"/>
    <col min="1281" max="1281" width="10.28515625" style="190" hidden="1"/>
    <col min="1282" max="1282" width="30.140625" style="190" hidden="1"/>
    <col min="1283" max="1283" width="9.42578125" style="190" hidden="1"/>
    <col min="1284" max="1284" width="10.28515625" style="190" hidden="1"/>
    <col min="1285" max="1285" width="11.42578125" style="190" hidden="1"/>
    <col min="1286" max="1286" width="49.28515625" style="190" hidden="1"/>
    <col min="1287" max="1290" width="11.42578125" style="190" hidden="1"/>
    <col min="1291" max="1291" width="10" style="190" hidden="1"/>
    <col min="1292" max="1480" width="11.42578125" style="190" hidden="1"/>
    <col min="1481" max="1533" width="11.42578125" style="115" hidden="1"/>
    <col min="1534" max="1534" width="48" style="115" hidden="1"/>
    <col min="1535" max="1535" width="12.28515625" style="115" hidden="1"/>
    <col min="1536" max="1536" width="19.140625" style="115" hidden="1"/>
    <col min="1537" max="1537" width="10.28515625" style="115" hidden="1"/>
    <col min="1538" max="1538" width="30.140625" style="115" hidden="1"/>
    <col min="1539" max="1539" width="9.42578125" style="115" hidden="1"/>
    <col min="1540" max="1540" width="10.28515625" style="115" hidden="1"/>
    <col min="1541" max="1541" width="11.42578125" style="115" hidden="1"/>
    <col min="1542" max="1542" width="49.28515625" style="115" hidden="1"/>
    <col min="1543" max="1546" width="11.42578125" style="115" hidden="1"/>
    <col min="1547" max="1547" width="10" style="115" hidden="1"/>
    <col min="1548" max="1789" width="11.42578125" style="115" hidden="1"/>
    <col min="1790" max="1790" width="48" style="115" hidden="1"/>
    <col min="1791" max="1791" width="12.28515625" style="115" hidden="1"/>
    <col min="1792" max="1792" width="19.140625" style="115" hidden="1"/>
    <col min="1793" max="1793" width="10.28515625" style="115" hidden="1"/>
    <col min="1794" max="1794" width="30.140625" style="115" hidden="1"/>
    <col min="1795" max="1795" width="9.42578125" style="115" hidden="1"/>
    <col min="1796" max="1796" width="10.28515625" style="115" hidden="1"/>
    <col min="1797" max="1797" width="11.42578125" style="115" hidden="1"/>
    <col min="1798" max="1798" width="49.28515625" style="115" hidden="1"/>
    <col min="1799" max="1802" width="11.42578125" style="115" hidden="1"/>
    <col min="1803" max="1803" width="10" style="115" hidden="1"/>
    <col min="1804" max="2045" width="11.42578125" style="115" hidden="1"/>
    <col min="2046" max="2046" width="48" style="115" hidden="1"/>
    <col min="2047" max="2047" width="12.28515625" style="115" hidden="1"/>
    <col min="2048" max="2048" width="19.140625" style="115" hidden="1"/>
    <col min="2049" max="2049" width="10.28515625" style="115" hidden="1"/>
    <col min="2050" max="2050" width="30.140625" style="115" hidden="1"/>
    <col min="2051" max="2051" width="9.42578125" style="115" hidden="1"/>
    <col min="2052" max="2052" width="10.28515625" style="115" hidden="1"/>
    <col min="2053" max="2053" width="11.42578125" style="115" hidden="1"/>
    <col min="2054" max="2054" width="49.28515625" style="115" hidden="1"/>
    <col min="2055" max="2058" width="11.42578125" style="115" hidden="1"/>
    <col min="2059" max="2059" width="10" style="115" hidden="1"/>
    <col min="2060" max="2301" width="11.42578125" style="115" hidden="1"/>
    <col min="2302" max="2302" width="48" style="115" hidden="1"/>
    <col min="2303" max="2303" width="12.28515625" style="115" hidden="1"/>
    <col min="2304" max="2304" width="19.140625" style="115" hidden="1"/>
    <col min="2305" max="2305" width="10.28515625" style="115" hidden="1"/>
    <col min="2306" max="2306" width="30.140625" style="115" hidden="1"/>
    <col min="2307" max="2307" width="9.42578125" style="115" hidden="1"/>
    <col min="2308" max="2308" width="10.28515625" style="115" hidden="1"/>
    <col min="2309" max="2309" width="11.42578125" style="115" hidden="1"/>
    <col min="2310" max="2310" width="49.28515625" style="115" hidden="1"/>
    <col min="2311" max="2314" width="11.42578125" style="115" hidden="1"/>
    <col min="2315" max="2315" width="10" style="115" hidden="1"/>
    <col min="2316" max="2557" width="11.42578125" style="115" hidden="1"/>
    <col min="2558" max="2558" width="48" style="115" hidden="1"/>
    <col min="2559" max="2559" width="12.28515625" style="115" hidden="1"/>
    <col min="2560" max="2560" width="19.140625" style="115" hidden="1"/>
    <col min="2561" max="2561" width="10.28515625" style="115" hidden="1"/>
    <col min="2562" max="2562" width="30.140625" style="115" hidden="1"/>
    <col min="2563" max="2563" width="9.42578125" style="115" hidden="1"/>
    <col min="2564" max="2564" width="10.28515625" style="115" hidden="1"/>
    <col min="2565" max="2565" width="11.42578125" style="115" hidden="1"/>
    <col min="2566" max="2566" width="49.28515625" style="115" hidden="1"/>
    <col min="2567" max="2570" width="11.42578125" style="115" hidden="1"/>
    <col min="2571" max="2571" width="10" style="115" hidden="1"/>
    <col min="2572" max="2813" width="11.42578125" style="115" hidden="1"/>
    <col min="2814" max="2814" width="48" style="115" hidden="1"/>
    <col min="2815" max="2815" width="12.28515625" style="115" hidden="1"/>
    <col min="2816" max="2816" width="19.140625" style="115" hidden="1"/>
    <col min="2817" max="2817" width="10.28515625" style="115" hidden="1"/>
    <col min="2818" max="2818" width="30.140625" style="115" hidden="1"/>
    <col min="2819" max="2819" width="9.42578125" style="115" hidden="1"/>
    <col min="2820" max="2820" width="10.28515625" style="115" hidden="1"/>
    <col min="2821" max="2821" width="11.42578125" style="115" hidden="1"/>
    <col min="2822" max="2822" width="49.28515625" style="115" hidden="1"/>
    <col min="2823" max="2826" width="11.42578125" style="115" hidden="1"/>
    <col min="2827" max="2827" width="10" style="115" hidden="1"/>
    <col min="2828" max="3069" width="11.42578125" style="115" hidden="1"/>
    <col min="3070" max="3070" width="48" style="115" hidden="1"/>
    <col min="3071" max="3071" width="12.28515625" style="115" hidden="1"/>
    <col min="3072" max="3072" width="19.140625" style="115" hidden="1"/>
    <col min="3073" max="3073" width="10.28515625" style="115" hidden="1"/>
    <col min="3074" max="3074" width="30.140625" style="115" hidden="1"/>
    <col min="3075" max="3075" width="9.42578125" style="115" hidden="1"/>
    <col min="3076" max="3076" width="10.28515625" style="115" hidden="1"/>
    <col min="3077" max="3077" width="11.42578125" style="115" hidden="1"/>
    <col min="3078" max="3078" width="49.28515625" style="115" hidden="1"/>
    <col min="3079" max="3082" width="11.42578125" style="115" hidden="1"/>
    <col min="3083" max="3083" width="10" style="115" hidden="1"/>
    <col min="3084" max="3325" width="11.42578125" style="115" hidden="1"/>
    <col min="3326" max="3326" width="48" style="115" hidden="1"/>
    <col min="3327" max="3327" width="12.28515625" style="115" hidden="1"/>
    <col min="3328" max="3328" width="19.140625" style="115" hidden="1"/>
    <col min="3329" max="3329" width="10.28515625" style="115" hidden="1"/>
    <col min="3330" max="3330" width="30.140625" style="115" hidden="1"/>
    <col min="3331" max="3331" width="9.42578125" style="115" hidden="1"/>
    <col min="3332" max="3332" width="10.28515625" style="115" hidden="1"/>
    <col min="3333" max="3333" width="11.42578125" style="115" hidden="1"/>
    <col min="3334" max="3334" width="49.28515625" style="115" hidden="1"/>
    <col min="3335" max="3338" width="11.42578125" style="115" hidden="1"/>
    <col min="3339" max="3339" width="10" style="115" hidden="1"/>
    <col min="3340" max="3581" width="11.42578125" style="115" hidden="1"/>
    <col min="3582" max="3582" width="48" style="115" hidden="1"/>
    <col min="3583" max="3583" width="12.28515625" style="115" hidden="1"/>
    <col min="3584" max="3584" width="19.140625" style="115" hidden="1"/>
    <col min="3585" max="3585" width="10.28515625" style="115" hidden="1"/>
    <col min="3586" max="3586" width="30.140625" style="115" hidden="1"/>
    <col min="3587" max="3587" width="9.42578125" style="115" hidden="1"/>
    <col min="3588" max="3588" width="10.28515625" style="115" hidden="1"/>
    <col min="3589" max="3589" width="11.42578125" style="115" hidden="1"/>
    <col min="3590" max="3590" width="49.28515625" style="115" hidden="1"/>
    <col min="3591" max="3594" width="11.42578125" style="115" hidden="1"/>
    <col min="3595" max="3595" width="10" style="115" hidden="1"/>
    <col min="3596" max="3837" width="11.42578125" style="115" hidden="1"/>
    <col min="3838" max="3838" width="48" style="115" hidden="1"/>
    <col min="3839" max="3839" width="12.28515625" style="115" hidden="1"/>
    <col min="3840" max="3840" width="19.140625" style="115" hidden="1"/>
    <col min="3841" max="3841" width="10.28515625" style="115" hidden="1"/>
    <col min="3842" max="3842" width="30.140625" style="115" hidden="1"/>
    <col min="3843" max="3843" width="9.42578125" style="115" hidden="1"/>
    <col min="3844" max="3844" width="10.28515625" style="115" hidden="1"/>
    <col min="3845" max="3845" width="11.42578125" style="115" hidden="1"/>
    <col min="3846" max="3846" width="49.28515625" style="115" hidden="1"/>
    <col min="3847" max="3850" width="11.42578125" style="115" hidden="1"/>
    <col min="3851" max="3851" width="10" style="115" hidden="1"/>
    <col min="3852" max="4093" width="11.42578125" style="115" hidden="1"/>
    <col min="4094" max="4094" width="48" style="115" hidden="1"/>
    <col min="4095" max="4095" width="12.28515625" style="115" hidden="1"/>
    <col min="4096" max="4096" width="19.140625" style="115" hidden="1"/>
    <col min="4097" max="4097" width="10.28515625" style="115" hidden="1"/>
    <col min="4098" max="4098" width="30.140625" style="115" hidden="1"/>
    <col min="4099" max="4099" width="9.42578125" style="115" hidden="1"/>
    <col min="4100" max="4100" width="10.28515625" style="115" hidden="1"/>
    <col min="4101" max="4101" width="11.42578125" style="115" hidden="1"/>
    <col min="4102" max="4102" width="49.28515625" style="115" hidden="1"/>
    <col min="4103" max="4106" width="11.42578125" style="115" hidden="1"/>
    <col min="4107" max="4107" width="10" style="115" hidden="1"/>
    <col min="4108" max="4349" width="11.42578125" style="115" hidden="1"/>
    <col min="4350" max="4350" width="48" style="115" hidden="1"/>
    <col min="4351" max="4351" width="12.28515625" style="115" hidden="1"/>
    <col min="4352" max="4352" width="19.140625" style="115" hidden="1"/>
    <col min="4353" max="4353" width="10.28515625" style="115" hidden="1"/>
    <col min="4354" max="4354" width="30.140625" style="115" hidden="1"/>
    <col min="4355" max="4355" width="9.42578125" style="115" hidden="1"/>
    <col min="4356" max="4356" width="10.28515625" style="115" hidden="1"/>
    <col min="4357" max="4357" width="11.42578125" style="115" hidden="1"/>
    <col min="4358" max="4358" width="49.28515625" style="115" hidden="1"/>
    <col min="4359" max="4362" width="11.42578125" style="115" hidden="1"/>
    <col min="4363" max="4363" width="10" style="115" hidden="1"/>
    <col min="4364" max="4605" width="11.42578125" style="115" hidden="1"/>
    <col min="4606" max="4606" width="48" style="115" hidden="1"/>
    <col min="4607" max="4607" width="12.28515625" style="115" hidden="1"/>
    <col min="4608" max="4608" width="19.140625" style="115" hidden="1"/>
    <col min="4609" max="4609" width="10.28515625" style="115" hidden="1"/>
    <col min="4610" max="4610" width="30.140625" style="115" hidden="1"/>
    <col min="4611" max="4611" width="9.42578125" style="115" hidden="1"/>
    <col min="4612" max="4612" width="10.28515625" style="115" hidden="1"/>
    <col min="4613" max="4613" width="11.42578125" style="115" hidden="1"/>
    <col min="4614" max="4614" width="49.28515625" style="115" hidden="1"/>
    <col min="4615" max="4618" width="11.42578125" style="115" hidden="1"/>
    <col min="4619" max="4619" width="10" style="115" hidden="1"/>
    <col min="4620" max="4861" width="11.42578125" style="115" hidden="1"/>
    <col min="4862" max="4862" width="48" style="115" hidden="1"/>
    <col min="4863" max="4863" width="12.28515625" style="115" hidden="1"/>
    <col min="4864" max="4864" width="19.140625" style="115" hidden="1"/>
    <col min="4865" max="4865" width="10.28515625" style="115" hidden="1"/>
    <col min="4866" max="4866" width="30.140625" style="115" hidden="1"/>
    <col min="4867" max="4867" width="9.42578125" style="115" hidden="1"/>
    <col min="4868" max="4868" width="10.28515625" style="115" hidden="1"/>
    <col min="4869" max="4869" width="11.42578125" style="115" hidden="1"/>
    <col min="4870" max="4870" width="49.28515625" style="115" hidden="1"/>
    <col min="4871" max="4874" width="11.42578125" style="115" hidden="1"/>
    <col min="4875" max="4875" width="10" style="115" hidden="1"/>
    <col min="4876" max="5117" width="11.42578125" style="115" hidden="1"/>
    <col min="5118" max="5118" width="48" style="115" hidden="1"/>
    <col min="5119" max="5119" width="12.28515625" style="115" hidden="1"/>
    <col min="5120" max="5120" width="19.140625" style="115" hidden="1"/>
    <col min="5121" max="5121" width="10.28515625" style="115" hidden="1"/>
    <col min="5122" max="5122" width="30.140625" style="115" hidden="1"/>
    <col min="5123" max="5123" width="9.42578125" style="115" hidden="1"/>
    <col min="5124" max="5124" width="10.28515625" style="115" hidden="1"/>
    <col min="5125" max="5125" width="11.42578125" style="115" hidden="1"/>
    <col min="5126" max="5126" width="49.28515625" style="115" hidden="1"/>
    <col min="5127" max="5130" width="11.42578125" style="115" hidden="1"/>
    <col min="5131" max="5131" width="10" style="115" hidden="1"/>
    <col min="5132" max="5373" width="11.42578125" style="115" hidden="1"/>
    <col min="5374" max="5374" width="48" style="115" hidden="1"/>
    <col min="5375" max="5375" width="12.28515625" style="115" hidden="1"/>
    <col min="5376" max="5376" width="19.140625" style="115" hidden="1"/>
    <col min="5377" max="5377" width="10.28515625" style="115" hidden="1"/>
    <col min="5378" max="5378" width="30.140625" style="115" hidden="1"/>
    <col min="5379" max="5379" width="9.42578125" style="115" hidden="1"/>
    <col min="5380" max="5380" width="10.28515625" style="115" hidden="1"/>
    <col min="5381" max="5381" width="11.42578125" style="115" hidden="1"/>
    <col min="5382" max="5382" width="49.28515625" style="115" hidden="1"/>
    <col min="5383" max="5386" width="11.42578125" style="115" hidden="1"/>
    <col min="5387" max="5387" width="10" style="115" hidden="1"/>
    <col min="5388" max="5629" width="11.42578125" style="115" hidden="1"/>
    <col min="5630" max="5630" width="48" style="115" hidden="1"/>
    <col min="5631" max="5631" width="12.28515625" style="115" hidden="1"/>
    <col min="5632" max="5632" width="19.140625" style="115" hidden="1"/>
    <col min="5633" max="5633" width="10.28515625" style="115" hidden="1"/>
    <col min="5634" max="5634" width="30.140625" style="115" hidden="1"/>
    <col min="5635" max="5635" width="9.42578125" style="115" hidden="1"/>
    <col min="5636" max="5636" width="10.28515625" style="115" hidden="1"/>
    <col min="5637" max="5637" width="11.42578125" style="115" hidden="1"/>
    <col min="5638" max="5638" width="49.28515625" style="115" hidden="1"/>
    <col min="5639" max="5642" width="11.42578125" style="115" hidden="1"/>
    <col min="5643" max="5643" width="10" style="115" hidden="1"/>
    <col min="5644" max="5885" width="11.42578125" style="115" hidden="1"/>
    <col min="5886" max="5886" width="48" style="115" hidden="1"/>
    <col min="5887" max="5887" width="12.28515625" style="115" hidden="1"/>
    <col min="5888" max="5888" width="19.140625" style="115" hidden="1"/>
    <col min="5889" max="5889" width="10.28515625" style="115" hidden="1"/>
    <col min="5890" max="5890" width="30.140625" style="115" hidden="1"/>
    <col min="5891" max="5891" width="9.42578125" style="115" hidden="1"/>
    <col min="5892" max="5892" width="10.28515625" style="115" hidden="1"/>
    <col min="5893" max="5893" width="11.42578125" style="115" hidden="1"/>
    <col min="5894" max="5894" width="49.28515625" style="115" hidden="1"/>
    <col min="5895" max="5898" width="11.42578125" style="115" hidden="1"/>
    <col min="5899" max="5899" width="10" style="115" hidden="1"/>
    <col min="5900" max="6141" width="11.42578125" style="115" hidden="1"/>
    <col min="6142" max="6142" width="48" style="115" hidden="1"/>
    <col min="6143" max="6143" width="12.28515625" style="115" hidden="1"/>
    <col min="6144" max="6144" width="19.140625" style="115" hidden="1"/>
    <col min="6145" max="6145" width="10.28515625" style="115" hidden="1"/>
    <col min="6146" max="6146" width="30.140625" style="115" hidden="1"/>
    <col min="6147" max="6147" width="9.42578125" style="115" hidden="1"/>
    <col min="6148" max="6148" width="10.28515625" style="115" hidden="1"/>
    <col min="6149" max="6149" width="11.42578125" style="115" hidden="1"/>
    <col min="6150" max="6150" width="49.28515625" style="115" hidden="1"/>
    <col min="6151" max="6154" width="11.42578125" style="115" hidden="1"/>
    <col min="6155" max="6155" width="10" style="115" hidden="1"/>
    <col min="6156" max="6397" width="11.42578125" style="115" hidden="1"/>
    <col min="6398" max="6398" width="48" style="115" hidden="1"/>
    <col min="6399" max="6399" width="12.28515625" style="115" hidden="1"/>
    <col min="6400" max="6400" width="19.140625" style="115" hidden="1"/>
    <col min="6401" max="6401" width="10.28515625" style="115" hidden="1"/>
    <col min="6402" max="6402" width="30.140625" style="115" hidden="1"/>
    <col min="6403" max="6403" width="9.42578125" style="115" hidden="1"/>
    <col min="6404" max="6404" width="10.28515625" style="115" hidden="1"/>
    <col min="6405" max="6405" width="11.42578125" style="115" hidden="1"/>
    <col min="6406" max="6406" width="49.28515625" style="115" hidden="1"/>
    <col min="6407" max="6410" width="11.42578125" style="115" hidden="1"/>
    <col min="6411" max="6411" width="10" style="115" hidden="1"/>
    <col min="6412" max="6653" width="11.42578125" style="115" hidden="1"/>
    <col min="6654" max="6654" width="48" style="115" hidden="1"/>
    <col min="6655" max="6655" width="12.28515625" style="115" hidden="1"/>
    <col min="6656" max="6656" width="19.140625" style="115" hidden="1"/>
    <col min="6657" max="6657" width="10.28515625" style="115" hidden="1"/>
    <col min="6658" max="6658" width="30.140625" style="115" hidden="1"/>
    <col min="6659" max="6659" width="9.42578125" style="115" hidden="1"/>
    <col min="6660" max="6660" width="10.28515625" style="115" hidden="1"/>
    <col min="6661" max="6661" width="11.42578125" style="115" hidden="1"/>
    <col min="6662" max="6662" width="49.28515625" style="115" hidden="1"/>
    <col min="6663" max="6666" width="11.42578125" style="115" hidden="1"/>
    <col min="6667" max="6667" width="10" style="115" hidden="1"/>
    <col min="6668" max="6909" width="11.42578125" style="115" hidden="1"/>
    <col min="6910" max="6910" width="48" style="115" hidden="1"/>
    <col min="6911" max="6911" width="12.28515625" style="115" hidden="1"/>
    <col min="6912" max="6912" width="19.140625" style="115" hidden="1"/>
    <col min="6913" max="6913" width="10.28515625" style="115" hidden="1"/>
    <col min="6914" max="6914" width="30.140625" style="115" hidden="1"/>
    <col min="6915" max="6915" width="9.42578125" style="115" hidden="1"/>
    <col min="6916" max="6916" width="10.28515625" style="115" hidden="1"/>
    <col min="6917" max="6917" width="11.42578125" style="115" hidden="1"/>
    <col min="6918" max="6918" width="49.28515625" style="115" hidden="1"/>
    <col min="6919" max="6922" width="11.42578125" style="115" hidden="1"/>
    <col min="6923" max="6923" width="10" style="115" hidden="1"/>
    <col min="6924" max="7165" width="11.42578125" style="115" hidden="1"/>
    <col min="7166" max="7166" width="48" style="115" hidden="1"/>
    <col min="7167" max="7167" width="12.28515625" style="115" hidden="1"/>
    <col min="7168" max="7168" width="19.140625" style="115" hidden="1"/>
    <col min="7169" max="7169" width="10.28515625" style="115" hidden="1"/>
    <col min="7170" max="7170" width="30.140625" style="115" hidden="1"/>
    <col min="7171" max="7171" width="9.42578125" style="115" hidden="1"/>
    <col min="7172" max="7172" width="10.28515625" style="115" hidden="1"/>
    <col min="7173" max="7173" width="11.42578125" style="115" hidden="1"/>
    <col min="7174" max="7174" width="49.28515625" style="115" hidden="1"/>
    <col min="7175" max="7178" width="11.42578125" style="115" hidden="1"/>
    <col min="7179" max="7179" width="10" style="115" hidden="1"/>
    <col min="7180" max="7421" width="11.42578125" style="115" hidden="1"/>
    <col min="7422" max="7422" width="48" style="115" hidden="1"/>
    <col min="7423" max="7423" width="12.28515625" style="115" hidden="1"/>
    <col min="7424" max="7424" width="19.140625" style="115" hidden="1"/>
    <col min="7425" max="7425" width="10.28515625" style="115" hidden="1"/>
    <col min="7426" max="7426" width="30.140625" style="115" hidden="1"/>
    <col min="7427" max="7427" width="9.42578125" style="115" hidden="1"/>
    <col min="7428" max="7428" width="10.28515625" style="115" hidden="1"/>
    <col min="7429" max="7429" width="11.42578125" style="115" hidden="1"/>
    <col min="7430" max="7430" width="49.28515625" style="115" hidden="1"/>
    <col min="7431" max="7434" width="11.42578125" style="115" hidden="1"/>
    <col min="7435" max="7435" width="10" style="115" hidden="1"/>
    <col min="7436" max="7677" width="11.42578125" style="115" hidden="1"/>
    <col min="7678" max="7678" width="48" style="115" hidden="1"/>
    <col min="7679" max="7679" width="12.28515625" style="115" hidden="1"/>
    <col min="7680" max="7680" width="19.140625" style="115" hidden="1"/>
    <col min="7681" max="7681" width="10.28515625" style="115" hidden="1"/>
    <col min="7682" max="7682" width="30.140625" style="115" hidden="1"/>
    <col min="7683" max="7683" width="9.42578125" style="115" hidden="1"/>
    <col min="7684" max="7684" width="10.28515625" style="115" hidden="1"/>
    <col min="7685" max="7685" width="11.42578125" style="115" hidden="1"/>
    <col min="7686" max="7686" width="49.28515625" style="115" hidden="1"/>
    <col min="7687" max="7690" width="11.42578125" style="115" hidden="1"/>
    <col min="7691" max="7691" width="10" style="115" hidden="1"/>
    <col min="7692" max="7933" width="11.42578125" style="115" hidden="1"/>
    <col min="7934" max="7934" width="48" style="115" hidden="1"/>
    <col min="7935" max="7935" width="12.28515625" style="115" hidden="1"/>
    <col min="7936" max="7936" width="19.140625" style="115" hidden="1"/>
    <col min="7937" max="7937" width="10.28515625" style="115" hidden="1"/>
    <col min="7938" max="7938" width="30.140625" style="115" hidden="1"/>
    <col min="7939" max="7939" width="9.42578125" style="115" hidden="1"/>
    <col min="7940" max="7940" width="10.28515625" style="115" hidden="1"/>
    <col min="7941" max="7941" width="11.42578125" style="115" hidden="1"/>
    <col min="7942" max="7942" width="49.28515625" style="115" hidden="1"/>
    <col min="7943" max="7946" width="11.42578125" style="115" hidden="1"/>
    <col min="7947" max="7947" width="10" style="115" hidden="1"/>
    <col min="7948" max="8189" width="11.42578125" style="115" hidden="1"/>
    <col min="8190" max="8190" width="48" style="115" hidden="1"/>
    <col min="8191" max="8191" width="12.28515625" style="115" hidden="1"/>
    <col min="8192" max="8192" width="19.140625" style="115" hidden="1"/>
    <col min="8193" max="8193" width="10.28515625" style="115" hidden="1"/>
    <col min="8194" max="8194" width="30.140625" style="115" hidden="1"/>
    <col min="8195" max="8195" width="9.42578125" style="115" hidden="1"/>
    <col min="8196" max="8196" width="10.28515625" style="115" hidden="1"/>
    <col min="8197" max="8197" width="11.42578125" style="115" hidden="1"/>
    <col min="8198" max="8198" width="49.28515625" style="115" hidden="1"/>
    <col min="8199" max="8202" width="11.42578125" style="115" hidden="1"/>
    <col min="8203" max="8203" width="10" style="115" hidden="1"/>
    <col min="8204" max="8445" width="11.42578125" style="115" hidden="1"/>
    <col min="8446" max="8446" width="48" style="115" hidden="1"/>
    <col min="8447" max="8447" width="12.28515625" style="115" hidden="1"/>
    <col min="8448" max="8448" width="19.140625" style="115" hidden="1"/>
    <col min="8449" max="8449" width="10.28515625" style="115" hidden="1"/>
    <col min="8450" max="8450" width="30.140625" style="115" hidden="1"/>
    <col min="8451" max="8451" width="9.42578125" style="115" hidden="1"/>
    <col min="8452" max="8452" width="10.28515625" style="115" hidden="1"/>
    <col min="8453" max="8453" width="11.42578125" style="115" hidden="1"/>
    <col min="8454" max="8454" width="49.28515625" style="115" hidden="1"/>
    <col min="8455" max="8458" width="11.42578125" style="115" hidden="1"/>
    <col min="8459" max="8459" width="10" style="115" hidden="1"/>
    <col min="8460" max="8701" width="11.42578125" style="115" hidden="1"/>
    <col min="8702" max="8702" width="48" style="115" hidden="1"/>
    <col min="8703" max="8703" width="12.28515625" style="115" hidden="1"/>
    <col min="8704" max="8704" width="19.140625" style="115" hidden="1"/>
    <col min="8705" max="8705" width="10.28515625" style="115" hidden="1"/>
    <col min="8706" max="8706" width="30.140625" style="115" hidden="1"/>
    <col min="8707" max="8707" width="9.42578125" style="115" hidden="1"/>
    <col min="8708" max="8708" width="10.28515625" style="115" hidden="1"/>
    <col min="8709" max="8709" width="11.42578125" style="115" hidden="1"/>
    <col min="8710" max="8710" width="49.28515625" style="115" hidden="1"/>
    <col min="8711" max="8714" width="11.42578125" style="115" hidden="1"/>
    <col min="8715" max="8715" width="10" style="115" hidden="1"/>
    <col min="8716" max="8957" width="11.42578125" style="115" hidden="1"/>
    <col min="8958" max="8958" width="48" style="115" hidden="1"/>
    <col min="8959" max="8959" width="12.28515625" style="115" hidden="1"/>
    <col min="8960" max="8960" width="19.140625" style="115" hidden="1"/>
    <col min="8961" max="8961" width="10.28515625" style="115" hidden="1"/>
    <col min="8962" max="8962" width="30.140625" style="115" hidden="1"/>
    <col min="8963" max="8963" width="9.42578125" style="115" hidden="1"/>
    <col min="8964" max="8964" width="10.28515625" style="115" hidden="1"/>
    <col min="8965" max="8965" width="11.42578125" style="115" hidden="1"/>
    <col min="8966" max="8966" width="49.28515625" style="115" hidden="1"/>
    <col min="8967" max="8970" width="11.42578125" style="115" hidden="1"/>
    <col min="8971" max="8971" width="10" style="115" hidden="1"/>
    <col min="8972" max="9213" width="11.42578125" style="115" hidden="1"/>
    <col min="9214" max="9214" width="48" style="115" hidden="1"/>
    <col min="9215" max="9215" width="12.28515625" style="115" hidden="1"/>
    <col min="9216" max="9216" width="19.140625" style="115" hidden="1"/>
    <col min="9217" max="9217" width="10.28515625" style="115" hidden="1"/>
    <col min="9218" max="9218" width="30.140625" style="115" hidden="1"/>
    <col min="9219" max="9219" width="9.42578125" style="115" hidden="1"/>
    <col min="9220" max="9220" width="10.28515625" style="115" hidden="1"/>
    <col min="9221" max="9221" width="11.42578125" style="115" hidden="1"/>
    <col min="9222" max="9222" width="49.28515625" style="115" hidden="1"/>
    <col min="9223" max="9226" width="11.42578125" style="115" hidden="1"/>
    <col min="9227" max="9227" width="10" style="115" hidden="1"/>
    <col min="9228" max="9469" width="11.42578125" style="115" hidden="1"/>
    <col min="9470" max="9470" width="48" style="115" hidden="1"/>
    <col min="9471" max="9471" width="12.28515625" style="115" hidden="1"/>
    <col min="9472" max="9472" width="19.140625" style="115" hidden="1"/>
    <col min="9473" max="9473" width="10.28515625" style="115" hidden="1"/>
    <col min="9474" max="9474" width="30.140625" style="115" hidden="1"/>
    <col min="9475" max="9475" width="9.42578125" style="115" hidden="1"/>
    <col min="9476" max="9476" width="10.28515625" style="115" hidden="1"/>
    <col min="9477" max="9477" width="11.42578125" style="115" hidden="1"/>
    <col min="9478" max="9478" width="49.28515625" style="115" hidden="1"/>
    <col min="9479" max="9482" width="11.42578125" style="115" hidden="1"/>
    <col min="9483" max="9483" width="10" style="115" hidden="1"/>
    <col min="9484" max="9725" width="11.42578125" style="115" hidden="1"/>
    <col min="9726" max="9726" width="48" style="115" hidden="1"/>
    <col min="9727" max="9727" width="12.28515625" style="115" hidden="1"/>
    <col min="9728" max="9728" width="19.140625" style="115" hidden="1"/>
    <col min="9729" max="9729" width="10.28515625" style="115" hidden="1"/>
    <col min="9730" max="9730" width="30.140625" style="115" hidden="1"/>
    <col min="9731" max="9731" width="9.42578125" style="115" hidden="1"/>
    <col min="9732" max="9732" width="10.28515625" style="115" hidden="1"/>
    <col min="9733" max="9733" width="11.42578125" style="115" hidden="1"/>
    <col min="9734" max="9734" width="49.28515625" style="115" hidden="1"/>
    <col min="9735" max="9738" width="11.42578125" style="115" hidden="1"/>
    <col min="9739" max="9739" width="10" style="115" hidden="1"/>
    <col min="9740" max="9981" width="11.42578125" style="115" hidden="1"/>
    <col min="9982" max="9982" width="48" style="115" hidden="1"/>
    <col min="9983" max="9983" width="12.28515625" style="115" hidden="1"/>
    <col min="9984" max="9984" width="19.140625" style="115" hidden="1"/>
    <col min="9985" max="9985" width="10.28515625" style="115" hidden="1"/>
    <col min="9986" max="9986" width="30.140625" style="115" hidden="1"/>
    <col min="9987" max="9987" width="9.42578125" style="115" hidden="1"/>
    <col min="9988" max="9988" width="10.28515625" style="115" hidden="1"/>
    <col min="9989" max="9989" width="11.42578125" style="115" hidden="1"/>
    <col min="9990" max="9990" width="49.28515625" style="115" hidden="1"/>
    <col min="9991" max="9994" width="11.42578125" style="115" hidden="1"/>
    <col min="9995" max="9995" width="10" style="115" hidden="1"/>
    <col min="9996" max="10237" width="11.42578125" style="115" hidden="1"/>
    <col min="10238" max="10238" width="48" style="115" hidden="1"/>
    <col min="10239" max="10239" width="12.28515625" style="115" hidden="1"/>
    <col min="10240" max="10240" width="19.140625" style="115" hidden="1"/>
    <col min="10241" max="10241" width="10.28515625" style="115" hidden="1"/>
    <col min="10242" max="10242" width="30.140625" style="115" hidden="1"/>
    <col min="10243" max="10243" width="9.42578125" style="115" hidden="1"/>
    <col min="10244" max="10244" width="10.28515625" style="115" hidden="1"/>
    <col min="10245" max="10245" width="11.42578125" style="115" hidden="1"/>
    <col min="10246" max="10246" width="49.28515625" style="115" hidden="1"/>
    <col min="10247" max="10250" width="11.42578125" style="115" hidden="1"/>
    <col min="10251" max="10251" width="10" style="115" hidden="1"/>
    <col min="10252" max="10493" width="11.42578125" style="115" hidden="1"/>
    <col min="10494" max="10494" width="48" style="115" hidden="1"/>
    <col min="10495" max="10495" width="12.28515625" style="115" hidden="1"/>
    <col min="10496" max="10496" width="19.140625" style="115" hidden="1"/>
    <col min="10497" max="10497" width="10.28515625" style="115" hidden="1"/>
    <col min="10498" max="10498" width="30.140625" style="115" hidden="1"/>
    <col min="10499" max="10499" width="9.42578125" style="115" hidden="1"/>
    <col min="10500" max="10500" width="10.28515625" style="115" hidden="1"/>
    <col min="10501" max="10501" width="11.42578125" style="115" hidden="1"/>
    <col min="10502" max="10502" width="49.28515625" style="115" hidden="1"/>
    <col min="10503" max="10506" width="11.42578125" style="115" hidden="1"/>
    <col min="10507" max="10507" width="10" style="115" hidden="1"/>
    <col min="10508" max="10749" width="11.42578125" style="115" hidden="1"/>
    <col min="10750" max="10750" width="48" style="115" hidden="1"/>
    <col min="10751" max="10751" width="12.28515625" style="115" hidden="1"/>
    <col min="10752" max="10752" width="19.140625" style="115" hidden="1"/>
    <col min="10753" max="10753" width="10.28515625" style="115" hidden="1"/>
    <col min="10754" max="10754" width="30.140625" style="115" hidden="1"/>
    <col min="10755" max="10755" width="9.42578125" style="115" hidden="1"/>
    <col min="10756" max="10756" width="10.28515625" style="115" hidden="1"/>
    <col min="10757" max="10757" width="11.42578125" style="115" hidden="1"/>
    <col min="10758" max="10758" width="49.28515625" style="115" hidden="1"/>
    <col min="10759" max="10762" width="11.42578125" style="115" hidden="1"/>
    <col min="10763" max="10763" width="10" style="115" hidden="1"/>
    <col min="10764" max="11005" width="11.42578125" style="115" hidden="1"/>
    <col min="11006" max="11006" width="48" style="115" hidden="1"/>
    <col min="11007" max="11007" width="12.28515625" style="115" hidden="1"/>
    <col min="11008" max="11008" width="19.140625" style="115" hidden="1"/>
    <col min="11009" max="11009" width="10.28515625" style="115" hidden="1"/>
    <col min="11010" max="11010" width="30.140625" style="115" hidden="1"/>
    <col min="11011" max="11011" width="9.42578125" style="115" hidden="1"/>
    <col min="11012" max="11012" width="10.28515625" style="115" hidden="1"/>
    <col min="11013" max="11013" width="11.42578125" style="115" hidden="1"/>
    <col min="11014" max="11014" width="49.28515625" style="115" hidden="1"/>
    <col min="11015" max="11018" width="11.42578125" style="115" hidden="1"/>
    <col min="11019" max="11019" width="10" style="115" hidden="1"/>
    <col min="11020" max="11261" width="11.42578125" style="115" hidden="1"/>
    <col min="11262" max="11262" width="48" style="115" hidden="1"/>
    <col min="11263" max="11263" width="12.28515625" style="115" hidden="1"/>
    <col min="11264" max="11264" width="19.140625" style="115" hidden="1"/>
    <col min="11265" max="11265" width="10.28515625" style="115" hidden="1"/>
    <col min="11266" max="11266" width="30.140625" style="115" hidden="1"/>
    <col min="11267" max="11267" width="9.42578125" style="115" hidden="1"/>
    <col min="11268" max="11268" width="10.28515625" style="115" hidden="1"/>
    <col min="11269" max="11269" width="11.42578125" style="115" hidden="1"/>
    <col min="11270" max="11270" width="49.28515625" style="115" hidden="1"/>
    <col min="11271" max="11274" width="11.42578125" style="115" hidden="1"/>
    <col min="11275" max="11275" width="10" style="115" hidden="1"/>
    <col min="11276" max="11517" width="11.42578125" style="115" hidden="1"/>
    <col min="11518" max="11518" width="48" style="115" hidden="1"/>
    <col min="11519" max="11519" width="12.28515625" style="115" hidden="1"/>
    <col min="11520" max="11520" width="19.140625" style="115" hidden="1"/>
    <col min="11521" max="11521" width="10.28515625" style="115" hidden="1"/>
    <col min="11522" max="11522" width="30.140625" style="115" hidden="1"/>
    <col min="11523" max="11523" width="9.42578125" style="115" hidden="1"/>
    <col min="11524" max="11524" width="10.28515625" style="115" hidden="1"/>
    <col min="11525" max="11525" width="11.42578125" style="115" hidden="1"/>
    <col min="11526" max="11526" width="49.28515625" style="115" hidden="1"/>
    <col min="11527" max="11530" width="11.42578125" style="115" hidden="1"/>
    <col min="11531" max="11531" width="10" style="115" hidden="1"/>
    <col min="11532" max="11773" width="11.42578125" style="115" hidden="1"/>
    <col min="11774" max="11774" width="48" style="115" hidden="1"/>
    <col min="11775" max="11775" width="12.28515625" style="115" hidden="1"/>
    <col min="11776" max="11776" width="19.140625" style="115" hidden="1"/>
    <col min="11777" max="11777" width="10.28515625" style="115" hidden="1"/>
    <col min="11778" max="11778" width="30.140625" style="115" hidden="1"/>
    <col min="11779" max="11779" width="9.42578125" style="115" hidden="1"/>
    <col min="11780" max="11780" width="10.28515625" style="115" hidden="1"/>
    <col min="11781" max="11781" width="11.42578125" style="115" hidden="1"/>
    <col min="11782" max="11782" width="49.28515625" style="115" hidden="1"/>
    <col min="11783" max="11786" width="11.42578125" style="115" hidden="1"/>
    <col min="11787" max="11787" width="10" style="115" hidden="1"/>
    <col min="11788" max="12029" width="11.42578125" style="115" hidden="1"/>
    <col min="12030" max="12030" width="48" style="115" hidden="1"/>
    <col min="12031" max="12031" width="12.28515625" style="115" hidden="1"/>
    <col min="12032" max="12032" width="19.140625" style="115" hidden="1"/>
    <col min="12033" max="12033" width="10.28515625" style="115" hidden="1"/>
    <col min="12034" max="12034" width="30.140625" style="115" hidden="1"/>
    <col min="12035" max="12035" width="9.42578125" style="115" hidden="1"/>
    <col min="12036" max="12036" width="10.28515625" style="115" hidden="1"/>
    <col min="12037" max="12037" width="11.42578125" style="115" hidden="1"/>
    <col min="12038" max="12038" width="49.28515625" style="115" hidden="1"/>
    <col min="12039" max="12042" width="11.42578125" style="115" hidden="1"/>
    <col min="12043" max="12043" width="10" style="115" hidden="1"/>
    <col min="12044" max="12285" width="11.42578125" style="115" hidden="1"/>
    <col min="12286" max="12286" width="48" style="115" hidden="1"/>
    <col min="12287" max="12287" width="12.28515625" style="115" hidden="1"/>
    <col min="12288" max="12288" width="19.140625" style="115" hidden="1"/>
    <col min="12289" max="12289" width="10.28515625" style="115" hidden="1"/>
    <col min="12290" max="12290" width="30.140625" style="115" hidden="1"/>
    <col min="12291" max="12291" width="9.42578125" style="115" hidden="1"/>
    <col min="12292" max="12292" width="10.28515625" style="115" hidden="1"/>
    <col min="12293" max="12293" width="11.42578125" style="115" hidden="1"/>
    <col min="12294" max="12294" width="49.28515625" style="115" hidden="1"/>
    <col min="12295" max="12298" width="11.42578125" style="115" hidden="1"/>
    <col min="12299" max="12299" width="10" style="115" hidden="1"/>
    <col min="12300" max="12541" width="11.42578125" style="115" hidden="1"/>
    <col min="12542" max="12542" width="48" style="115" hidden="1"/>
    <col min="12543" max="12543" width="12.28515625" style="115" hidden="1"/>
    <col min="12544" max="12544" width="19.140625" style="115" hidden="1"/>
    <col min="12545" max="12545" width="10.28515625" style="115" hidden="1"/>
    <col min="12546" max="12546" width="30.140625" style="115" hidden="1"/>
    <col min="12547" max="12547" width="9.42578125" style="115" hidden="1"/>
    <col min="12548" max="12548" width="10.28515625" style="115" hidden="1"/>
    <col min="12549" max="12549" width="11.42578125" style="115" hidden="1"/>
    <col min="12550" max="12550" width="49.28515625" style="115" hidden="1"/>
    <col min="12551" max="12554" width="11.42578125" style="115" hidden="1"/>
    <col min="12555" max="12555" width="10" style="115" hidden="1"/>
    <col min="12556" max="12797" width="11.42578125" style="115" hidden="1"/>
    <col min="12798" max="12798" width="48" style="115" hidden="1"/>
    <col min="12799" max="12799" width="12.28515625" style="115" hidden="1"/>
    <col min="12800" max="12800" width="19.140625" style="115" hidden="1"/>
    <col min="12801" max="12801" width="10.28515625" style="115" hidden="1"/>
    <col min="12802" max="12802" width="30.140625" style="115" hidden="1"/>
    <col min="12803" max="12803" width="9.42578125" style="115" hidden="1"/>
    <col min="12804" max="12804" width="10.28515625" style="115" hidden="1"/>
    <col min="12805" max="12805" width="11.42578125" style="115" hidden="1"/>
    <col min="12806" max="12806" width="49.28515625" style="115" hidden="1"/>
    <col min="12807" max="12810" width="11.42578125" style="115" hidden="1"/>
    <col min="12811" max="12811" width="10" style="115" hidden="1"/>
    <col min="12812" max="13053" width="11.42578125" style="115" hidden="1"/>
    <col min="13054" max="13054" width="48" style="115" hidden="1"/>
    <col min="13055" max="13055" width="12.28515625" style="115" hidden="1"/>
    <col min="13056" max="13056" width="19.140625" style="115" hidden="1"/>
    <col min="13057" max="13057" width="10.28515625" style="115" hidden="1"/>
    <col min="13058" max="13058" width="30.140625" style="115" hidden="1"/>
    <col min="13059" max="13059" width="9.42578125" style="115" hidden="1"/>
    <col min="13060" max="13060" width="10.28515625" style="115" hidden="1"/>
    <col min="13061" max="13061" width="11.42578125" style="115" hidden="1"/>
    <col min="13062" max="13062" width="49.28515625" style="115" hidden="1"/>
    <col min="13063" max="13066" width="11.42578125" style="115" hidden="1"/>
    <col min="13067" max="13067" width="10" style="115" hidden="1"/>
    <col min="13068" max="13309" width="11.42578125" style="115" hidden="1"/>
    <col min="13310" max="13310" width="48" style="115" hidden="1"/>
    <col min="13311" max="13311" width="12.28515625" style="115" hidden="1"/>
    <col min="13312" max="13312" width="19.140625" style="115" hidden="1"/>
    <col min="13313" max="13313" width="10.28515625" style="115" hidden="1"/>
    <col min="13314" max="13314" width="30.140625" style="115" hidden="1"/>
    <col min="13315" max="13315" width="9.42578125" style="115" hidden="1"/>
    <col min="13316" max="13316" width="10.28515625" style="115" hidden="1"/>
    <col min="13317" max="13317" width="11.42578125" style="115" hidden="1"/>
    <col min="13318" max="13318" width="49.28515625" style="115" hidden="1"/>
    <col min="13319" max="13322" width="11.42578125" style="115" hidden="1"/>
    <col min="13323" max="13323" width="10" style="115" hidden="1"/>
    <col min="13324" max="13565" width="11.42578125" style="115" hidden="1"/>
    <col min="13566" max="13566" width="48" style="115" hidden="1"/>
    <col min="13567" max="13567" width="12.28515625" style="115" hidden="1"/>
    <col min="13568" max="13568" width="19.140625" style="115" hidden="1"/>
    <col min="13569" max="13569" width="10.28515625" style="115" hidden="1"/>
    <col min="13570" max="13570" width="30.140625" style="115" hidden="1"/>
    <col min="13571" max="13571" width="9.42578125" style="115" hidden="1"/>
    <col min="13572" max="13572" width="10.28515625" style="115" hidden="1"/>
    <col min="13573" max="13573" width="11.42578125" style="115" hidden="1"/>
    <col min="13574" max="13574" width="49.28515625" style="115" hidden="1"/>
    <col min="13575" max="13578" width="11.42578125" style="115" hidden="1"/>
    <col min="13579" max="13579" width="10" style="115" hidden="1"/>
    <col min="13580" max="13821" width="11.42578125" style="115" hidden="1"/>
    <col min="13822" max="13822" width="48" style="115" hidden="1"/>
    <col min="13823" max="13823" width="12.28515625" style="115" hidden="1"/>
    <col min="13824" max="13824" width="19.140625" style="115" hidden="1"/>
    <col min="13825" max="13825" width="10.28515625" style="115" hidden="1"/>
    <col min="13826" max="13826" width="30.140625" style="115" hidden="1"/>
    <col min="13827" max="13827" width="9.42578125" style="115" hidden="1"/>
    <col min="13828" max="13828" width="10.28515625" style="115" hidden="1"/>
    <col min="13829" max="13829" width="11.42578125" style="115" hidden="1"/>
    <col min="13830" max="13830" width="49.28515625" style="115" hidden="1"/>
    <col min="13831" max="13834" width="11.42578125" style="115" hidden="1"/>
    <col min="13835" max="13835" width="10" style="115" hidden="1"/>
    <col min="13836" max="14077" width="11.42578125" style="115" hidden="1"/>
    <col min="14078" max="14078" width="48" style="115" hidden="1"/>
    <col min="14079" max="14079" width="12.28515625" style="115" hidden="1"/>
    <col min="14080" max="14080" width="19.140625" style="115" hidden="1"/>
    <col min="14081" max="14081" width="10.28515625" style="115" hidden="1"/>
    <col min="14082" max="14082" width="30.140625" style="115" hidden="1"/>
    <col min="14083" max="14083" width="9.42578125" style="115" hidden="1"/>
    <col min="14084" max="14084" width="10.28515625" style="115" hidden="1"/>
    <col min="14085" max="14085" width="11.42578125" style="115" hidden="1"/>
    <col min="14086" max="14086" width="49.28515625" style="115" hidden="1"/>
    <col min="14087" max="14090" width="11.42578125" style="115" hidden="1"/>
    <col min="14091" max="14091" width="10" style="115" hidden="1"/>
    <col min="14092" max="14333" width="11.42578125" style="115" hidden="1"/>
    <col min="14334" max="14334" width="48" style="115" hidden="1"/>
    <col min="14335" max="14335" width="12.28515625" style="115" hidden="1"/>
    <col min="14336" max="14336" width="19.140625" style="115" hidden="1"/>
    <col min="14337" max="14337" width="10.28515625" style="115" hidden="1"/>
    <col min="14338" max="14338" width="30.140625" style="115" hidden="1"/>
    <col min="14339" max="14339" width="9.42578125" style="115" hidden="1"/>
    <col min="14340" max="14340" width="10.28515625" style="115" hidden="1"/>
    <col min="14341" max="14341" width="11.42578125" style="115" hidden="1"/>
    <col min="14342" max="14342" width="49.28515625" style="115" hidden="1"/>
    <col min="14343" max="14346" width="11.42578125" style="115" hidden="1"/>
    <col min="14347" max="14347" width="10" style="115" hidden="1"/>
    <col min="14348" max="14589" width="11.42578125" style="115" hidden="1"/>
    <col min="14590" max="14590" width="48" style="115" hidden="1"/>
    <col min="14591" max="14591" width="12.28515625" style="115" hidden="1"/>
    <col min="14592" max="14592" width="19.140625" style="115" hidden="1"/>
    <col min="14593" max="14593" width="10.28515625" style="115" hidden="1"/>
    <col min="14594" max="14594" width="30.140625" style="115" hidden="1"/>
    <col min="14595" max="14595" width="9.42578125" style="115" hidden="1"/>
    <col min="14596" max="14596" width="10.28515625" style="115" hidden="1"/>
    <col min="14597" max="14597" width="11.42578125" style="115" hidden="1"/>
    <col min="14598" max="14598" width="49.28515625" style="115" hidden="1"/>
    <col min="14599" max="14602" width="11.42578125" style="115" hidden="1"/>
    <col min="14603" max="14603" width="10" style="115" hidden="1"/>
    <col min="14604" max="14845" width="11.42578125" style="115" hidden="1"/>
    <col min="14846" max="14846" width="48" style="115" hidden="1"/>
    <col min="14847" max="14847" width="12.28515625" style="115" hidden="1"/>
    <col min="14848" max="14848" width="19.140625" style="115" hidden="1"/>
    <col min="14849" max="14849" width="10.28515625" style="115" hidden="1"/>
    <col min="14850" max="14850" width="30.140625" style="115" hidden="1"/>
    <col min="14851" max="14851" width="9.42578125" style="115" hidden="1"/>
    <col min="14852" max="14852" width="10.28515625" style="115" hidden="1"/>
    <col min="14853" max="14853" width="11.42578125" style="115" hidden="1"/>
    <col min="14854" max="14854" width="49.28515625" style="115" hidden="1"/>
    <col min="14855" max="14858" width="11.42578125" style="115" hidden="1"/>
    <col min="14859" max="14859" width="10" style="115" hidden="1"/>
    <col min="14860" max="15101" width="11.42578125" style="115" hidden="1"/>
    <col min="15102" max="15102" width="48" style="115" hidden="1"/>
    <col min="15103" max="15103" width="12.28515625" style="115" hidden="1"/>
    <col min="15104" max="15104" width="19.140625" style="115" hidden="1"/>
    <col min="15105" max="15105" width="10.28515625" style="115" hidden="1"/>
    <col min="15106" max="15106" width="30.140625" style="115" hidden="1"/>
    <col min="15107" max="15107" width="9.42578125" style="115" hidden="1"/>
    <col min="15108" max="15108" width="10.28515625" style="115" hidden="1"/>
    <col min="15109" max="15109" width="11.42578125" style="115" hidden="1"/>
    <col min="15110" max="15110" width="49.28515625" style="115" hidden="1"/>
    <col min="15111" max="15114" width="11.42578125" style="115" hidden="1"/>
    <col min="15115" max="15115" width="10" style="115" hidden="1"/>
    <col min="15116" max="15357" width="11.42578125" style="115" hidden="1"/>
    <col min="15358" max="15358" width="48" style="115" hidden="1"/>
    <col min="15359" max="15359" width="12.28515625" style="115" hidden="1"/>
    <col min="15360" max="15360" width="19.140625" style="115" hidden="1"/>
    <col min="15361" max="15361" width="10.28515625" style="115" hidden="1"/>
    <col min="15362" max="15362" width="30.140625" style="115" hidden="1"/>
    <col min="15363" max="15363" width="9.42578125" style="115" hidden="1"/>
    <col min="15364" max="15364" width="10.28515625" style="115" hidden="1"/>
    <col min="15365" max="15365" width="11.42578125" style="115" hidden="1"/>
    <col min="15366" max="15366" width="49.28515625" style="115" hidden="1"/>
    <col min="15367" max="15370" width="11.42578125" style="115" hidden="1"/>
    <col min="15371" max="15371" width="10" style="115" hidden="1"/>
    <col min="15372" max="15613" width="11.42578125" style="115" hidden="1"/>
    <col min="15614" max="15614" width="48" style="115" hidden="1"/>
    <col min="15615" max="15615" width="12.28515625" style="115" hidden="1"/>
    <col min="15616" max="15616" width="19.140625" style="115" hidden="1"/>
    <col min="15617" max="15617" width="10.28515625" style="115" hidden="1"/>
    <col min="15618" max="15618" width="30.140625" style="115" hidden="1"/>
    <col min="15619" max="15619" width="9.42578125" style="115" hidden="1"/>
    <col min="15620" max="15620" width="10.28515625" style="115" hidden="1"/>
    <col min="15621" max="15621" width="11.42578125" style="115" hidden="1"/>
    <col min="15622" max="15622" width="49.28515625" style="115" hidden="1"/>
    <col min="15623" max="15626" width="11.42578125" style="115" hidden="1"/>
    <col min="15627" max="15627" width="10" style="115" hidden="1"/>
    <col min="15628" max="15869" width="11.42578125" style="115" hidden="1"/>
    <col min="15870" max="15870" width="48" style="115" hidden="1"/>
    <col min="15871" max="15871" width="12.28515625" style="115" hidden="1"/>
    <col min="15872" max="15872" width="19.140625" style="115" hidden="1"/>
    <col min="15873" max="15873" width="10.28515625" style="115" hidden="1"/>
    <col min="15874" max="15874" width="30.140625" style="115" hidden="1"/>
    <col min="15875" max="15875" width="9.42578125" style="115" hidden="1"/>
    <col min="15876" max="15876" width="10.28515625" style="115" hidden="1"/>
    <col min="15877" max="15877" width="11.42578125" style="115" hidden="1"/>
    <col min="15878" max="15878" width="49.28515625" style="115" hidden="1"/>
    <col min="15879" max="15882" width="11.42578125" style="115" hidden="1"/>
    <col min="15883" max="15883" width="10" style="115" hidden="1"/>
    <col min="15884" max="16125" width="11.42578125" style="115" hidden="1"/>
    <col min="16126" max="16126" width="48" style="115" hidden="1"/>
    <col min="16127" max="16127" width="12.28515625" style="115" hidden="1"/>
    <col min="16128" max="16128" width="19.140625" style="115" hidden="1"/>
    <col min="16129" max="16129" width="10.28515625" style="115" hidden="1"/>
    <col min="16130" max="16130" width="30.140625" style="115" hidden="1"/>
    <col min="16131" max="16131" width="9.42578125" style="115" hidden="1"/>
    <col min="16132" max="16132" width="10.28515625" style="115" hidden="1"/>
    <col min="16133" max="16133" width="11.42578125" style="115" hidden="1"/>
    <col min="16134" max="16134" width="49.28515625" style="115" hidden="1"/>
    <col min="16135" max="16138" width="11.42578125" style="115" hidden="1"/>
    <col min="16139" max="16139" width="10" style="115" hidden="1"/>
    <col min="16140" max="16384" width="11.42578125" style="115" hidden="1"/>
  </cols>
  <sheetData>
    <row r="1" spans="2:1480" ht="12.75" customHeight="1"/>
    <row r="2" spans="2:1480" ht="16.5" customHeight="1">
      <c r="B2" s="427" t="s">
        <v>610</v>
      </c>
      <c r="C2" s="427"/>
    </row>
    <row r="3" spans="2:1480" ht="12.75" customHeight="1"/>
    <row r="4" spans="2:1480" ht="12.75" customHeight="1" thickBot="1">
      <c r="B4" s="209"/>
      <c r="C4" s="209"/>
      <c r="D4" s="205"/>
      <c r="E4" s="205"/>
      <c r="F4" s="205"/>
    </row>
    <row r="5" spans="2:1480" ht="20.100000000000001" customHeight="1" thickBot="1">
      <c r="B5" s="397" t="s">
        <v>596</v>
      </c>
      <c r="C5" s="397"/>
      <c r="D5" s="397"/>
      <c r="E5" s="397"/>
      <c r="F5" s="397"/>
    </row>
    <row r="6" spans="2:1480" ht="12.75" customHeight="1">
      <c r="B6" s="178"/>
      <c r="C6" s="110" t="s">
        <v>532</v>
      </c>
      <c r="D6" s="179">
        <f>Data!E11/Data!E10</f>
        <v>8.405618850336613E-2</v>
      </c>
      <c r="F6" s="180"/>
      <c r="G6" s="392"/>
    </row>
    <row r="7" spans="2:1480" ht="12.75" customHeight="1">
      <c r="B7" s="178"/>
      <c r="C7" s="110" t="s">
        <v>591</v>
      </c>
      <c r="D7" s="204">
        <f>SUM((Data!E14*3/11)+(Data!E15*8/11))</f>
        <v>25.809090909090912</v>
      </c>
      <c r="F7" s="180"/>
      <c r="G7" s="392"/>
    </row>
    <row r="8" spans="2:1480" ht="12.75" customHeight="1">
      <c r="B8" s="178"/>
      <c r="C8" s="110" t="s">
        <v>589</v>
      </c>
      <c r="D8" s="204">
        <f>SUM((Data!E16*3/11)+(Data!E17*8/11))</f>
        <v>2.3228181818181817</v>
      </c>
      <c r="F8" s="180"/>
      <c r="G8" s="392"/>
    </row>
    <row r="9" spans="2:1480" ht="12.75" customHeight="1">
      <c r="B9" s="178"/>
      <c r="C9" s="115" t="s">
        <v>590</v>
      </c>
      <c r="D9" s="179">
        <f>D8/D7</f>
        <v>8.9999999999999983E-2</v>
      </c>
      <c r="F9" s="180"/>
      <c r="G9" s="392"/>
    </row>
    <row r="10" spans="2:1480" ht="12.75" customHeight="1">
      <c r="B10" s="178"/>
      <c r="C10" s="110" t="s">
        <v>533</v>
      </c>
      <c r="D10" s="179">
        <f>Data!E21/Data!E20</f>
        <v>8.2152715518735236E-2</v>
      </c>
      <c r="F10" s="182"/>
      <c r="G10" s="192"/>
    </row>
    <row r="11" spans="2:1480" ht="12.75" customHeight="1" thickBot="1">
      <c r="B11" s="209"/>
      <c r="C11" s="113"/>
      <c r="F11" s="205"/>
      <c r="G11" s="192"/>
    </row>
    <row r="12" spans="2:1480" s="178" customFormat="1" ht="20.100000000000001" customHeight="1" thickBot="1">
      <c r="B12" s="396" t="s">
        <v>506</v>
      </c>
      <c r="C12" s="396"/>
      <c r="D12" s="396"/>
      <c r="E12" s="396"/>
      <c r="F12" s="396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/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2"/>
      <c r="GS12" s="192"/>
      <c r="GT12" s="192"/>
      <c r="GU12" s="192"/>
      <c r="GV12" s="192"/>
      <c r="GW12" s="192"/>
      <c r="GX12" s="192"/>
      <c r="GY12" s="192"/>
      <c r="GZ12" s="192"/>
      <c r="HA12" s="192"/>
      <c r="HB12" s="192"/>
      <c r="HC12" s="192"/>
      <c r="HD12" s="192"/>
      <c r="HE12" s="192"/>
      <c r="HF12" s="192"/>
      <c r="HG12" s="192"/>
      <c r="HH12" s="192"/>
      <c r="HI12" s="192"/>
      <c r="HJ12" s="192"/>
      <c r="HK12" s="192"/>
      <c r="HL12" s="192"/>
      <c r="HM12" s="192"/>
      <c r="HN12" s="192"/>
      <c r="HO12" s="192"/>
      <c r="HP12" s="192"/>
      <c r="HQ12" s="192"/>
      <c r="HR12" s="192"/>
      <c r="HS12" s="192"/>
      <c r="HT12" s="192"/>
      <c r="HU12" s="192"/>
      <c r="HV12" s="192"/>
      <c r="HW12" s="192"/>
      <c r="HX12" s="192"/>
      <c r="HY12" s="192"/>
      <c r="HZ12" s="192"/>
      <c r="IA12" s="192"/>
      <c r="IB12" s="192"/>
      <c r="IC12" s="192"/>
      <c r="ID12" s="192"/>
      <c r="IE12" s="192"/>
      <c r="IF12" s="192"/>
      <c r="IG12" s="192"/>
      <c r="IH12" s="192"/>
      <c r="II12" s="192"/>
      <c r="IJ12" s="192"/>
      <c r="IK12" s="192"/>
      <c r="IL12" s="192"/>
      <c r="IM12" s="192"/>
      <c r="IN12" s="192"/>
      <c r="IO12" s="192"/>
      <c r="IP12" s="192"/>
      <c r="IQ12" s="192"/>
      <c r="IR12" s="192"/>
      <c r="IS12" s="192"/>
      <c r="IT12" s="192"/>
      <c r="IU12" s="192"/>
      <c r="IV12" s="192"/>
      <c r="IW12" s="192"/>
      <c r="IX12" s="192"/>
      <c r="IY12" s="192"/>
      <c r="IZ12" s="192"/>
      <c r="JA12" s="192"/>
      <c r="JB12" s="192"/>
      <c r="JC12" s="192"/>
      <c r="JD12" s="192"/>
      <c r="JE12" s="192"/>
      <c r="JF12" s="192"/>
      <c r="JG12" s="192"/>
      <c r="JH12" s="192"/>
      <c r="JI12" s="192"/>
      <c r="JJ12" s="192"/>
      <c r="JK12" s="192"/>
      <c r="JL12" s="192"/>
      <c r="JM12" s="192"/>
      <c r="JN12" s="192"/>
      <c r="JO12" s="192"/>
      <c r="JP12" s="192"/>
      <c r="JQ12" s="192"/>
      <c r="JR12" s="192"/>
      <c r="JS12" s="192"/>
      <c r="JT12" s="192"/>
      <c r="JU12" s="192"/>
      <c r="JV12" s="192"/>
      <c r="JW12" s="192"/>
      <c r="JX12" s="192"/>
      <c r="JY12" s="192"/>
      <c r="JZ12" s="192"/>
      <c r="KA12" s="192"/>
      <c r="KB12" s="192"/>
      <c r="KC12" s="192"/>
      <c r="KD12" s="192"/>
      <c r="KE12" s="192"/>
      <c r="KF12" s="192"/>
      <c r="KG12" s="192"/>
      <c r="KH12" s="192"/>
      <c r="KI12" s="192"/>
      <c r="KJ12" s="192"/>
      <c r="KK12" s="192"/>
      <c r="KL12" s="192"/>
      <c r="KM12" s="192"/>
      <c r="KN12" s="192"/>
      <c r="KO12" s="192"/>
      <c r="KP12" s="192"/>
      <c r="KQ12" s="192"/>
      <c r="KR12" s="192"/>
      <c r="KS12" s="192"/>
      <c r="KT12" s="192"/>
      <c r="KU12" s="192"/>
      <c r="KV12" s="192"/>
      <c r="KW12" s="192"/>
      <c r="KX12" s="192"/>
      <c r="KY12" s="192"/>
      <c r="KZ12" s="192"/>
      <c r="LA12" s="192"/>
      <c r="LB12" s="192"/>
      <c r="LC12" s="192"/>
      <c r="LD12" s="192"/>
      <c r="LE12" s="192"/>
      <c r="LF12" s="192"/>
      <c r="LG12" s="192"/>
      <c r="LH12" s="192"/>
      <c r="LI12" s="192"/>
      <c r="LJ12" s="192"/>
      <c r="LK12" s="192"/>
      <c r="LL12" s="192"/>
      <c r="LM12" s="192"/>
      <c r="LN12" s="192"/>
      <c r="LO12" s="192"/>
      <c r="LP12" s="192"/>
      <c r="LQ12" s="192"/>
      <c r="LR12" s="192"/>
      <c r="LS12" s="192"/>
      <c r="LT12" s="192"/>
      <c r="LU12" s="192"/>
      <c r="LV12" s="192"/>
      <c r="LW12" s="192"/>
      <c r="LX12" s="192"/>
      <c r="LY12" s="192"/>
      <c r="LZ12" s="192"/>
      <c r="MA12" s="192"/>
      <c r="MB12" s="192"/>
      <c r="MC12" s="192"/>
      <c r="MD12" s="192"/>
      <c r="ME12" s="192"/>
      <c r="MF12" s="192"/>
      <c r="MG12" s="192"/>
      <c r="MH12" s="192"/>
      <c r="MI12" s="192"/>
      <c r="MJ12" s="192"/>
      <c r="MK12" s="192"/>
      <c r="ML12" s="192"/>
      <c r="MM12" s="192"/>
      <c r="MN12" s="192"/>
      <c r="MO12" s="192"/>
      <c r="MP12" s="192"/>
      <c r="MQ12" s="192"/>
      <c r="MR12" s="192"/>
      <c r="MS12" s="192"/>
      <c r="MT12" s="192"/>
      <c r="MU12" s="192"/>
      <c r="MV12" s="192"/>
      <c r="MW12" s="192"/>
      <c r="MX12" s="192"/>
      <c r="MY12" s="192"/>
      <c r="MZ12" s="192"/>
      <c r="NA12" s="192"/>
      <c r="NB12" s="192"/>
      <c r="NC12" s="192"/>
      <c r="ND12" s="192"/>
      <c r="NE12" s="192"/>
      <c r="NF12" s="192"/>
      <c r="NG12" s="192"/>
      <c r="NH12" s="192"/>
      <c r="NI12" s="192"/>
      <c r="NJ12" s="192"/>
      <c r="NK12" s="192"/>
      <c r="NL12" s="192"/>
      <c r="NM12" s="192"/>
      <c r="NN12" s="192"/>
      <c r="NO12" s="192"/>
      <c r="NP12" s="192"/>
      <c r="NQ12" s="192"/>
      <c r="NR12" s="192"/>
      <c r="NS12" s="192"/>
      <c r="NT12" s="192"/>
      <c r="NU12" s="192"/>
      <c r="NV12" s="192"/>
      <c r="NW12" s="192"/>
      <c r="NX12" s="192"/>
      <c r="NY12" s="192"/>
      <c r="NZ12" s="192"/>
      <c r="OA12" s="192"/>
      <c r="OB12" s="192"/>
      <c r="OC12" s="192"/>
      <c r="OD12" s="192"/>
      <c r="OE12" s="192"/>
      <c r="OF12" s="192"/>
      <c r="OG12" s="192"/>
      <c r="OH12" s="192"/>
      <c r="OI12" s="192"/>
      <c r="OJ12" s="192"/>
      <c r="OK12" s="192"/>
      <c r="OL12" s="192"/>
      <c r="OM12" s="192"/>
      <c r="ON12" s="192"/>
      <c r="OO12" s="192"/>
      <c r="OP12" s="192"/>
      <c r="OQ12" s="192"/>
      <c r="OR12" s="192"/>
      <c r="OS12" s="192"/>
      <c r="OT12" s="192"/>
      <c r="OU12" s="192"/>
      <c r="OV12" s="192"/>
      <c r="OW12" s="192"/>
      <c r="OX12" s="192"/>
      <c r="OY12" s="192"/>
      <c r="OZ12" s="192"/>
      <c r="PA12" s="192"/>
      <c r="PB12" s="192"/>
      <c r="PC12" s="192"/>
      <c r="PD12" s="192"/>
      <c r="PE12" s="192"/>
      <c r="PF12" s="192"/>
      <c r="PG12" s="192"/>
      <c r="PH12" s="192"/>
      <c r="PI12" s="192"/>
      <c r="PJ12" s="192"/>
      <c r="PK12" s="192"/>
      <c r="PL12" s="192"/>
      <c r="PM12" s="192"/>
      <c r="PN12" s="192"/>
      <c r="PO12" s="192"/>
      <c r="PP12" s="192"/>
      <c r="PQ12" s="192"/>
      <c r="PR12" s="192"/>
      <c r="PS12" s="192"/>
      <c r="PT12" s="192"/>
      <c r="PU12" s="192"/>
      <c r="PV12" s="192"/>
      <c r="PW12" s="192"/>
      <c r="PX12" s="192"/>
      <c r="PY12" s="192"/>
      <c r="PZ12" s="192"/>
      <c r="QA12" s="192"/>
      <c r="QB12" s="192"/>
      <c r="QC12" s="192"/>
      <c r="QD12" s="192"/>
      <c r="QE12" s="192"/>
      <c r="QF12" s="192"/>
      <c r="QG12" s="192"/>
      <c r="QH12" s="192"/>
      <c r="QI12" s="192"/>
      <c r="QJ12" s="192"/>
      <c r="QK12" s="192"/>
      <c r="QL12" s="192"/>
      <c r="QM12" s="192"/>
      <c r="QN12" s="192"/>
      <c r="QO12" s="192"/>
      <c r="QP12" s="192"/>
      <c r="QQ12" s="192"/>
      <c r="QR12" s="192"/>
      <c r="QS12" s="192"/>
      <c r="QT12" s="192"/>
      <c r="QU12" s="192"/>
      <c r="QV12" s="192"/>
      <c r="QW12" s="192"/>
      <c r="QX12" s="192"/>
      <c r="QY12" s="192"/>
      <c r="QZ12" s="192"/>
      <c r="RA12" s="192"/>
      <c r="RB12" s="192"/>
      <c r="RC12" s="192"/>
      <c r="RD12" s="192"/>
      <c r="RE12" s="192"/>
      <c r="RF12" s="192"/>
      <c r="RG12" s="192"/>
      <c r="RH12" s="192"/>
      <c r="RI12" s="192"/>
      <c r="RJ12" s="192"/>
      <c r="RK12" s="192"/>
      <c r="RL12" s="192"/>
      <c r="RM12" s="192"/>
      <c r="RN12" s="192"/>
      <c r="RO12" s="192"/>
      <c r="RP12" s="192"/>
      <c r="RQ12" s="192"/>
      <c r="RR12" s="192"/>
      <c r="RS12" s="192"/>
      <c r="RT12" s="192"/>
      <c r="RU12" s="192"/>
      <c r="RV12" s="192"/>
      <c r="RW12" s="192"/>
      <c r="RX12" s="192"/>
      <c r="RY12" s="192"/>
      <c r="RZ12" s="192"/>
      <c r="SA12" s="192"/>
      <c r="SB12" s="192"/>
      <c r="SC12" s="192"/>
      <c r="SD12" s="192"/>
      <c r="SE12" s="192"/>
      <c r="SF12" s="192"/>
      <c r="SG12" s="192"/>
      <c r="SH12" s="192"/>
      <c r="SI12" s="192"/>
      <c r="SJ12" s="192"/>
      <c r="SK12" s="192"/>
      <c r="SL12" s="192"/>
      <c r="SM12" s="192"/>
      <c r="SN12" s="192"/>
      <c r="SO12" s="192"/>
      <c r="SP12" s="192"/>
      <c r="SQ12" s="192"/>
      <c r="SR12" s="192"/>
      <c r="SS12" s="192"/>
      <c r="ST12" s="192"/>
      <c r="SU12" s="192"/>
      <c r="SV12" s="192"/>
      <c r="SW12" s="192"/>
      <c r="SX12" s="192"/>
      <c r="SY12" s="192"/>
      <c r="SZ12" s="192"/>
      <c r="TA12" s="192"/>
      <c r="TB12" s="192"/>
      <c r="TC12" s="192"/>
      <c r="TD12" s="192"/>
      <c r="TE12" s="192"/>
      <c r="TF12" s="192"/>
      <c r="TG12" s="192"/>
      <c r="TH12" s="192"/>
      <c r="TI12" s="192"/>
      <c r="TJ12" s="192"/>
      <c r="TK12" s="192"/>
      <c r="TL12" s="192"/>
      <c r="TM12" s="192"/>
      <c r="TN12" s="192"/>
      <c r="TO12" s="192"/>
      <c r="TP12" s="192"/>
      <c r="TQ12" s="192"/>
      <c r="TR12" s="192"/>
      <c r="TS12" s="192"/>
      <c r="TT12" s="192"/>
      <c r="TU12" s="192"/>
      <c r="TV12" s="192"/>
      <c r="TW12" s="192"/>
      <c r="TX12" s="192"/>
      <c r="TY12" s="192"/>
      <c r="TZ12" s="192"/>
      <c r="UA12" s="192"/>
      <c r="UB12" s="192"/>
      <c r="UC12" s="192"/>
      <c r="UD12" s="192"/>
      <c r="UE12" s="192"/>
      <c r="UF12" s="192"/>
      <c r="UG12" s="192"/>
      <c r="UH12" s="192"/>
      <c r="UI12" s="192"/>
      <c r="UJ12" s="192"/>
      <c r="UK12" s="192"/>
      <c r="UL12" s="192"/>
      <c r="UM12" s="192"/>
      <c r="UN12" s="192"/>
      <c r="UO12" s="192"/>
      <c r="UP12" s="192"/>
      <c r="UQ12" s="192"/>
      <c r="UR12" s="192"/>
      <c r="US12" s="192"/>
      <c r="UT12" s="192"/>
      <c r="UU12" s="192"/>
      <c r="UV12" s="192"/>
      <c r="UW12" s="192"/>
      <c r="UX12" s="192"/>
      <c r="UY12" s="192"/>
      <c r="UZ12" s="192"/>
      <c r="VA12" s="192"/>
      <c r="VB12" s="192"/>
      <c r="VC12" s="192"/>
      <c r="VD12" s="192"/>
      <c r="VE12" s="192"/>
      <c r="VF12" s="192"/>
      <c r="VG12" s="192"/>
      <c r="VH12" s="192"/>
      <c r="VI12" s="192"/>
      <c r="VJ12" s="192"/>
      <c r="VK12" s="192"/>
      <c r="VL12" s="192"/>
      <c r="VM12" s="192"/>
      <c r="VN12" s="192"/>
      <c r="VO12" s="192"/>
      <c r="VP12" s="192"/>
      <c r="VQ12" s="192"/>
      <c r="VR12" s="192"/>
      <c r="VS12" s="192"/>
      <c r="VT12" s="192"/>
      <c r="VU12" s="192"/>
      <c r="VV12" s="192"/>
      <c r="VW12" s="192"/>
      <c r="VX12" s="192"/>
      <c r="VY12" s="192"/>
      <c r="VZ12" s="192"/>
      <c r="WA12" s="192"/>
      <c r="WB12" s="192"/>
      <c r="WC12" s="192"/>
      <c r="WD12" s="192"/>
      <c r="WE12" s="192"/>
      <c r="WF12" s="192"/>
      <c r="WG12" s="192"/>
      <c r="WH12" s="192"/>
      <c r="WI12" s="192"/>
      <c r="WJ12" s="192"/>
      <c r="WK12" s="192"/>
      <c r="WL12" s="192"/>
      <c r="WM12" s="192"/>
      <c r="WN12" s="192"/>
      <c r="WO12" s="192"/>
      <c r="WP12" s="192"/>
      <c r="WQ12" s="192"/>
      <c r="WR12" s="192"/>
      <c r="WS12" s="192"/>
      <c r="WT12" s="192"/>
      <c r="WU12" s="192"/>
      <c r="WV12" s="192"/>
      <c r="WW12" s="192"/>
      <c r="WX12" s="192"/>
      <c r="WY12" s="192"/>
      <c r="WZ12" s="192"/>
      <c r="XA12" s="192"/>
      <c r="XB12" s="192"/>
      <c r="XC12" s="192"/>
      <c r="XD12" s="192"/>
      <c r="XE12" s="192"/>
      <c r="XF12" s="192"/>
      <c r="XG12" s="192"/>
      <c r="XH12" s="192"/>
      <c r="XI12" s="192"/>
      <c r="XJ12" s="192"/>
      <c r="XK12" s="192"/>
      <c r="XL12" s="192"/>
      <c r="XM12" s="192"/>
      <c r="XN12" s="192"/>
      <c r="XO12" s="192"/>
      <c r="XP12" s="192"/>
      <c r="XQ12" s="192"/>
      <c r="XR12" s="192"/>
      <c r="XS12" s="192"/>
      <c r="XT12" s="192"/>
      <c r="XU12" s="192"/>
      <c r="XV12" s="192"/>
      <c r="XW12" s="192"/>
      <c r="XX12" s="192"/>
      <c r="XY12" s="192"/>
      <c r="XZ12" s="192"/>
      <c r="YA12" s="192"/>
      <c r="YB12" s="192"/>
      <c r="YC12" s="192"/>
      <c r="YD12" s="192"/>
      <c r="YE12" s="192"/>
      <c r="YF12" s="192"/>
      <c r="YG12" s="192"/>
      <c r="YH12" s="192"/>
      <c r="YI12" s="192"/>
      <c r="YJ12" s="192"/>
      <c r="YK12" s="192"/>
      <c r="YL12" s="192"/>
      <c r="YM12" s="192"/>
      <c r="YN12" s="192"/>
      <c r="YO12" s="192"/>
      <c r="YP12" s="192"/>
      <c r="YQ12" s="192"/>
      <c r="YR12" s="192"/>
      <c r="YS12" s="192"/>
      <c r="YT12" s="192"/>
      <c r="YU12" s="192"/>
      <c r="YV12" s="192"/>
      <c r="YW12" s="192"/>
      <c r="YX12" s="192"/>
      <c r="YY12" s="192"/>
      <c r="YZ12" s="192"/>
      <c r="ZA12" s="192"/>
      <c r="ZB12" s="192"/>
      <c r="ZC12" s="192"/>
      <c r="ZD12" s="192"/>
      <c r="ZE12" s="192"/>
      <c r="ZF12" s="192"/>
      <c r="ZG12" s="192"/>
      <c r="ZH12" s="192"/>
      <c r="ZI12" s="192"/>
      <c r="ZJ12" s="192"/>
      <c r="ZK12" s="192"/>
      <c r="ZL12" s="192"/>
      <c r="ZM12" s="192"/>
      <c r="ZN12" s="192"/>
      <c r="ZO12" s="192"/>
      <c r="ZP12" s="192"/>
      <c r="ZQ12" s="192"/>
      <c r="ZR12" s="192"/>
      <c r="ZS12" s="192"/>
      <c r="ZT12" s="192"/>
      <c r="ZU12" s="192"/>
      <c r="ZV12" s="192"/>
      <c r="ZW12" s="192"/>
      <c r="ZX12" s="192"/>
      <c r="ZY12" s="192"/>
      <c r="ZZ12" s="192"/>
      <c r="AAA12" s="192"/>
      <c r="AAB12" s="192"/>
      <c r="AAC12" s="192"/>
      <c r="AAD12" s="192"/>
      <c r="AAE12" s="192"/>
      <c r="AAF12" s="192"/>
      <c r="AAG12" s="192"/>
      <c r="AAH12" s="192"/>
      <c r="AAI12" s="192"/>
      <c r="AAJ12" s="192"/>
      <c r="AAK12" s="192"/>
      <c r="AAL12" s="192"/>
      <c r="AAM12" s="192"/>
      <c r="AAN12" s="192"/>
      <c r="AAO12" s="192"/>
      <c r="AAP12" s="192"/>
      <c r="AAQ12" s="192"/>
      <c r="AAR12" s="192"/>
      <c r="AAS12" s="192"/>
      <c r="AAT12" s="192"/>
      <c r="AAU12" s="192"/>
      <c r="AAV12" s="192"/>
      <c r="AAW12" s="192"/>
      <c r="AAX12" s="192"/>
      <c r="AAY12" s="192"/>
      <c r="AAZ12" s="192"/>
      <c r="ABA12" s="192"/>
      <c r="ABB12" s="192"/>
      <c r="ABC12" s="192"/>
      <c r="ABD12" s="192"/>
      <c r="ABE12" s="192"/>
      <c r="ABF12" s="192"/>
      <c r="ABG12" s="192"/>
      <c r="ABH12" s="192"/>
      <c r="ABI12" s="192"/>
      <c r="ABJ12" s="192"/>
      <c r="ABK12" s="192"/>
      <c r="ABL12" s="192"/>
      <c r="ABM12" s="192"/>
      <c r="ABN12" s="192"/>
      <c r="ABO12" s="192"/>
      <c r="ABP12" s="192"/>
      <c r="ABQ12" s="192"/>
      <c r="ABR12" s="192"/>
      <c r="ABS12" s="192"/>
      <c r="ABT12" s="192"/>
      <c r="ABU12" s="192"/>
      <c r="ABV12" s="192"/>
      <c r="ABW12" s="192"/>
      <c r="ABX12" s="192"/>
      <c r="ABY12" s="192"/>
      <c r="ABZ12" s="192"/>
      <c r="ACA12" s="192"/>
      <c r="ACB12" s="192"/>
      <c r="ACC12" s="192"/>
      <c r="ACD12" s="192"/>
      <c r="ACE12" s="192"/>
      <c r="ACF12" s="192"/>
      <c r="ACG12" s="192"/>
      <c r="ACH12" s="192"/>
      <c r="ACI12" s="192"/>
      <c r="ACJ12" s="192"/>
      <c r="ACK12" s="192"/>
      <c r="ACL12" s="192"/>
      <c r="ACM12" s="192"/>
      <c r="ACN12" s="192"/>
      <c r="ACO12" s="192"/>
      <c r="ACP12" s="192"/>
      <c r="ACQ12" s="192"/>
      <c r="ACR12" s="192"/>
      <c r="ACS12" s="192"/>
      <c r="ACT12" s="192"/>
      <c r="ACU12" s="192"/>
      <c r="ACV12" s="192"/>
      <c r="ACW12" s="192"/>
      <c r="ACX12" s="192"/>
      <c r="ACY12" s="192"/>
      <c r="ACZ12" s="192"/>
      <c r="ADA12" s="192"/>
      <c r="ADB12" s="192"/>
      <c r="ADC12" s="192"/>
      <c r="ADD12" s="192"/>
      <c r="ADE12" s="192"/>
      <c r="ADF12" s="192"/>
      <c r="ADG12" s="192"/>
      <c r="ADH12" s="192"/>
      <c r="ADI12" s="192"/>
      <c r="ADJ12" s="192"/>
      <c r="ADK12" s="192"/>
      <c r="ADL12" s="192"/>
      <c r="ADM12" s="192"/>
      <c r="ADN12" s="192"/>
      <c r="ADO12" s="192"/>
      <c r="ADP12" s="192"/>
      <c r="ADQ12" s="192"/>
      <c r="ADR12" s="192"/>
      <c r="ADS12" s="192"/>
      <c r="ADT12" s="192"/>
      <c r="ADU12" s="192"/>
      <c r="ADV12" s="192"/>
      <c r="ADW12" s="192"/>
      <c r="ADX12" s="192"/>
      <c r="ADY12" s="192"/>
      <c r="ADZ12" s="192"/>
      <c r="AEA12" s="192"/>
      <c r="AEB12" s="192"/>
      <c r="AEC12" s="192"/>
      <c r="AED12" s="192"/>
      <c r="AEE12" s="192"/>
      <c r="AEF12" s="192"/>
      <c r="AEG12" s="192"/>
      <c r="AEH12" s="192"/>
      <c r="AEI12" s="192"/>
      <c r="AEJ12" s="192"/>
      <c r="AEK12" s="192"/>
      <c r="AEL12" s="192"/>
      <c r="AEM12" s="192"/>
      <c r="AEN12" s="192"/>
      <c r="AEO12" s="192"/>
      <c r="AEP12" s="192"/>
      <c r="AEQ12" s="192"/>
      <c r="AER12" s="192"/>
      <c r="AES12" s="192"/>
      <c r="AET12" s="192"/>
      <c r="AEU12" s="192"/>
      <c r="AEV12" s="192"/>
      <c r="AEW12" s="192"/>
      <c r="AEX12" s="192"/>
      <c r="AEY12" s="192"/>
      <c r="AEZ12" s="192"/>
      <c r="AFA12" s="192"/>
      <c r="AFB12" s="192"/>
      <c r="AFC12" s="192"/>
      <c r="AFD12" s="192"/>
      <c r="AFE12" s="192"/>
      <c r="AFF12" s="192"/>
      <c r="AFG12" s="192"/>
      <c r="AFH12" s="192"/>
      <c r="AFI12" s="192"/>
      <c r="AFJ12" s="192"/>
      <c r="AFK12" s="192"/>
      <c r="AFL12" s="192"/>
      <c r="AFM12" s="192"/>
      <c r="AFN12" s="192"/>
      <c r="AFO12" s="192"/>
      <c r="AFP12" s="192"/>
      <c r="AFQ12" s="192"/>
      <c r="AFR12" s="192"/>
      <c r="AFS12" s="192"/>
      <c r="AFT12" s="192"/>
      <c r="AFU12" s="192"/>
      <c r="AFV12" s="192"/>
      <c r="AFW12" s="192"/>
      <c r="AFX12" s="192"/>
      <c r="AFY12" s="192"/>
      <c r="AFZ12" s="192"/>
      <c r="AGA12" s="192"/>
      <c r="AGB12" s="192"/>
      <c r="AGC12" s="192"/>
      <c r="AGD12" s="192"/>
      <c r="AGE12" s="192"/>
      <c r="AGF12" s="192"/>
      <c r="AGG12" s="192"/>
      <c r="AGH12" s="192"/>
      <c r="AGI12" s="192"/>
      <c r="AGJ12" s="192"/>
      <c r="AGK12" s="192"/>
      <c r="AGL12" s="192"/>
      <c r="AGM12" s="192"/>
      <c r="AGN12" s="192"/>
      <c r="AGO12" s="192"/>
      <c r="AGP12" s="192"/>
      <c r="AGQ12" s="192"/>
      <c r="AGR12" s="192"/>
      <c r="AGS12" s="192"/>
      <c r="AGT12" s="192"/>
      <c r="AGU12" s="192"/>
      <c r="AGV12" s="192"/>
      <c r="AGW12" s="192"/>
      <c r="AGX12" s="192"/>
      <c r="AGY12" s="192"/>
      <c r="AGZ12" s="192"/>
      <c r="AHA12" s="192"/>
      <c r="AHB12" s="192"/>
      <c r="AHC12" s="192"/>
      <c r="AHD12" s="192"/>
      <c r="AHE12" s="192"/>
      <c r="AHF12" s="192"/>
      <c r="AHG12" s="192"/>
      <c r="AHH12" s="192"/>
      <c r="AHI12" s="192"/>
      <c r="AHJ12" s="192"/>
      <c r="AHK12" s="192"/>
      <c r="AHL12" s="192"/>
      <c r="AHM12" s="192"/>
      <c r="AHN12" s="192"/>
      <c r="AHO12" s="192"/>
      <c r="AHP12" s="192"/>
      <c r="AHQ12" s="192"/>
      <c r="AHR12" s="192"/>
      <c r="AHS12" s="192"/>
      <c r="AHT12" s="192"/>
      <c r="AHU12" s="192"/>
      <c r="AHV12" s="192"/>
      <c r="AHW12" s="192"/>
      <c r="AHX12" s="192"/>
      <c r="AHY12" s="192"/>
      <c r="AHZ12" s="192"/>
      <c r="AIA12" s="192"/>
      <c r="AIB12" s="192"/>
      <c r="AIC12" s="192"/>
      <c r="AID12" s="192"/>
      <c r="AIE12" s="192"/>
      <c r="AIF12" s="192"/>
      <c r="AIG12" s="192"/>
      <c r="AIH12" s="192"/>
      <c r="AII12" s="192"/>
      <c r="AIJ12" s="192"/>
      <c r="AIK12" s="192"/>
      <c r="AIL12" s="192"/>
      <c r="AIM12" s="192"/>
      <c r="AIN12" s="192"/>
      <c r="AIO12" s="192"/>
      <c r="AIP12" s="192"/>
      <c r="AIQ12" s="192"/>
      <c r="AIR12" s="192"/>
      <c r="AIS12" s="192"/>
      <c r="AIT12" s="192"/>
      <c r="AIU12" s="192"/>
      <c r="AIV12" s="192"/>
      <c r="AIW12" s="192"/>
      <c r="AIX12" s="192"/>
      <c r="AIY12" s="192"/>
      <c r="AIZ12" s="192"/>
      <c r="AJA12" s="192"/>
      <c r="AJB12" s="192"/>
      <c r="AJC12" s="192"/>
      <c r="AJD12" s="192"/>
      <c r="AJE12" s="192"/>
      <c r="AJF12" s="192"/>
      <c r="AJG12" s="192"/>
      <c r="AJH12" s="192"/>
      <c r="AJI12" s="192"/>
      <c r="AJJ12" s="192"/>
      <c r="AJK12" s="192"/>
      <c r="AJL12" s="192"/>
      <c r="AJM12" s="192"/>
      <c r="AJN12" s="192"/>
      <c r="AJO12" s="192"/>
      <c r="AJP12" s="192"/>
      <c r="AJQ12" s="192"/>
      <c r="AJR12" s="192"/>
      <c r="AJS12" s="192"/>
      <c r="AJT12" s="192"/>
      <c r="AJU12" s="192"/>
      <c r="AJV12" s="192"/>
      <c r="AJW12" s="192"/>
      <c r="AJX12" s="192"/>
      <c r="AJY12" s="192"/>
      <c r="AJZ12" s="192"/>
      <c r="AKA12" s="192"/>
      <c r="AKB12" s="192"/>
      <c r="AKC12" s="192"/>
      <c r="AKD12" s="192"/>
      <c r="AKE12" s="192"/>
      <c r="AKF12" s="192"/>
      <c r="AKG12" s="192"/>
      <c r="AKH12" s="192"/>
      <c r="AKI12" s="192"/>
      <c r="AKJ12" s="192"/>
      <c r="AKK12" s="192"/>
      <c r="AKL12" s="192"/>
      <c r="AKM12" s="192"/>
      <c r="AKN12" s="192"/>
      <c r="AKO12" s="192"/>
      <c r="AKP12" s="192"/>
      <c r="AKQ12" s="192"/>
      <c r="AKR12" s="192"/>
      <c r="AKS12" s="192"/>
      <c r="AKT12" s="192"/>
      <c r="AKU12" s="192"/>
      <c r="AKV12" s="192"/>
      <c r="AKW12" s="192"/>
      <c r="AKX12" s="192"/>
      <c r="AKY12" s="192"/>
      <c r="AKZ12" s="192"/>
      <c r="ALA12" s="192"/>
      <c r="ALB12" s="192"/>
      <c r="ALC12" s="192"/>
      <c r="ALD12" s="192"/>
      <c r="ALE12" s="192"/>
      <c r="ALF12" s="192"/>
      <c r="ALG12" s="192"/>
      <c r="ALH12" s="192"/>
      <c r="ALI12" s="192"/>
      <c r="ALJ12" s="192"/>
      <c r="ALK12" s="192"/>
      <c r="ALL12" s="192"/>
      <c r="ALM12" s="192"/>
      <c r="ALN12" s="192"/>
      <c r="ALO12" s="192"/>
      <c r="ALP12" s="192"/>
      <c r="ALQ12" s="192"/>
      <c r="ALR12" s="192"/>
      <c r="ALS12" s="192"/>
      <c r="ALT12" s="192"/>
      <c r="ALU12" s="192"/>
      <c r="ALV12" s="192"/>
      <c r="ALW12" s="192"/>
      <c r="ALX12" s="192"/>
      <c r="ALY12" s="192"/>
      <c r="ALZ12" s="192"/>
      <c r="AMA12" s="192"/>
      <c r="AMB12" s="192"/>
      <c r="AMC12" s="192"/>
      <c r="AMD12" s="192"/>
      <c r="AME12" s="192"/>
      <c r="AMF12" s="192"/>
      <c r="AMG12" s="192"/>
      <c r="AMH12" s="192"/>
      <c r="AMI12" s="192"/>
      <c r="AMJ12" s="192"/>
      <c r="AMK12" s="192"/>
      <c r="AML12" s="192"/>
      <c r="AMM12" s="192"/>
      <c r="AMN12" s="192"/>
      <c r="AMO12" s="192"/>
      <c r="AMP12" s="192"/>
      <c r="AMQ12" s="192"/>
      <c r="AMR12" s="192"/>
      <c r="AMS12" s="192"/>
      <c r="AMT12" s="192"/>
      <c r="AMU12" s="192"/>
      <c r="AMV12" s="192"/>
      <c r="AMW12" s="192"/>
      <c r="AMX12" s="192"/>
      <c r="AMY12" s="192"/>
      <c r="AMZ12" s="192"/>
      <c r="ANA12" s="192"/>
      <c r="ANB12" s="192"/>
      <c r="ANC12" s="192"/>
      <c r="AND12" s="192"/>
      <c r="ANE12" s="192"/>
      <c r="ANF12" s="192"/>
      <c r="ANG12" s="192"/>
      <c r="ANH12" s="192"/>
      <c r="ANI12" s="192"/>
      <c r="ANJ12" s="192"/>
      <c r="ANK12" s="192"/>
      <c r="ANL12" s="192"/>
      <c r="ANM12" s="192"/>
      <c r="ANN12" s="192"/>
      <c r="ANO12" s="192"/>
      <c r="ANP12" s="192"/>
      <c r="ANQ12" s="192"/>
      <c r="ANR12" s="192"/>
      <c r="ANS12" s="192"/>
      <c r="ANT12" s="192"/>
      <c r="ANU12" s="192"/>
      <c r="ANV12" s="192"/>
      <c r="ANW12" s="192"/>
      <c r="ANX12" s="192"/>
      <c r="ANY12" s="192"/>
      <c r="ANZ12" s="192"/>
      <c r="AOA12" s="192"/>
      <c r="AOB12" s="192"/>
      <c r="AOC12" s="192"/>
      <c r="AOD12" s="192"/>
      <c r="AOE12" s="192"/>
      <c r="AOF12" s="192"/>
      <c r="AOG12" s="192"/>
      <c r="AOH12" s="192"/>
      <c r="AOI12" s="192"/>
      <c r="AOJ12" s="192"/>
      <c r="AOK12" s="192"/>
      <c r="AOL12" s="192"/>
      <c r="AOM12" s="192"/>
      <c r="AON12" s="192"/>
      <c r="AOO12" s="192"/>
      <c r="AOP12" s="192"/>
      <c r="AOQ12" s="192"/>
      <c r="AOR12" s="192"/>
      <c r="AOS12" s="192"/>
      <c r="AOT12" s="192"/>
      <c r="AOU12" s="192"/>
      <c r="AOV12" s="192"/>
      <c r="AOW12" s="192"/>
      <c r="AOX12" s="192"/>
      <c r="AOY12" s="192"/>
      <c r="AOZ12" s="192"/>
      <c r="APA12" s="192"/>
      <c r="APB12" s="192"/>
      <c r="APC12" s="192"/>
      <c r="APD12" s="192"/>
      <c r="APE12" s="192"/>
      <c r="APF12" s="192"/>
      <c r="APG12" s="192"/>
      <c r="APH12" s="192"/>
      <c r="API12" s="192"/>
      <c r="APJ12" s="192"/>
      <c r="APK12" s="192"/>
      <c r="APL12" s="192"/>
      <c r="APM12" s="192"/>
      <c r="APN12" s="192"/>
      <c r="APO12" s="192"/>
      <c r="APP12" s="192"/>
      <c r="APQ12" s="192"/>
      <c r="APR12" s="192"/>
      <c r="APS12" s="192"/>
      <c r="APT12" s="192"/>
      <c r="APU12" s="192"/>
      <c r="APV12" s="192"/>
      <c r="APW12" s="192"/>
      <c r="APX12" s="192"/>
      <c r="APY12" s="192"/>
      <c r="APZ12" s="192"/>
      <c r="AQA12" s="192"/>
      <c r="AQB12" s="192"/>
      <c r="AQC12" s="192"/>
      <c r="AQD12" s="192"/>
      <c r="AQE12" s="192"/>
      <c r="AQF12" s="192"/>
      <c r="AQG12" s="192"/>
      <c r="AQH12" s="192"/>
      <c r="AQI12" s="192"/>
      <c r="AQJ12" s="192"/>
      <c r="AQK12" s="192"/>
      <c r="AQL12" s="192"/>
      <c r="AQM12" s="192"/>
      <c r="AQN12" s="192"/>
      <c r="AQO12" s="192"/>
      <c r="AQP12" s="192"/>
      <c r="AQQ12" s="192"/>
      <c r="AQR12" s="192"/>
      <c r="AQS12" s="192"/>
      <c r="AQT12" s="192"/>
      <c r="AQU12" s="192"/>
      <c r="AQV12" s="192"/>
      <c r="AQW12" s="192"/>
      <c r="AQX12" s="192"/>
      <c r="AQY12" s="192"/>
      <c r="AQZ12" s="192"/>
      <c r="ARA12" s="192"/>
      <c r="ARB12" s="192"/>
      <c r="ARC12" s="192"/>
      <c r="ARD12" s="192"/>
      <c r="ARE12" s="192"/>
      <c r="ARF12" s="192"/>
      <c r="ARG12" s="192"/>
      <c r="ARH12" s="192"/>
      <c r="ARI12" s="192"/>
      <c r="ARJ12" s="192"/>
      <c r="ARK12" s="192"/>
      <c r="ARL12" s="192"/>
      <c r="ARM12" s="192"/>
      <c r="ARN12" s="192"/>
      <c r="ARO12" s="192"/>
      <c r="ARP12" s="192"/>
      <c r="ARQ12" s="192"/>
      <c r="ARR12" s="192"/>
      <c r="ARS12" s="192"/>
      <c r="ART12" s="192"/>
      <c r="ARU12" s="192"/>
      <c r="ARV12" s="192"/>
      <c r="ARW12" s="192"/>
      <c r="ARX12" s="192"/>
      <c r="ARY12" s="192"/>
      <c r="ARZ12" s="192"/>
      <c r="ASA12" s="192"/>
      <c r="ASB12" s="192"/>
      <c r="ASC12" s="192"/>
      <c r="ASD12" s="192"/>
      <c r="ASE12" s="192"/>
      <c r="ASF12" s="192"/>
      <c r="ASG12" s="192"/>
      <c r="ASH12" s="192"/>
      <c r="ASI12" s="192"/>
      <c r="ASJ12" s="192"/>
      <c r="ASK12" s="192"/>
      <c r="ASL12" s="192"/>
      <c r="ASM12" s="192"/>
      <c r="ASN12" s="192"/>
      <c r="ASO12" s="192"/>
      <c r="ASP12" s="192"/>
      <c r="ASQ12" s="192"/>
      <c r="ASR12" s="192"/>
      <c r="ASS12" s="192"/>
      <c r="AST12" s="192"/>
      <c r="ASU12" s="192"/>
      <c r="ASV12" s="192"/>
      <c r="ASW12" s="192"/>
      <c r="ASX12" s="192"/>
      <c r="ASY12" s="192"/>
      <c r="ASZ12" s="192"/>
      <c r="ATA12" s="192"/>
      <c r="ATB12" s="192"/>
      <c r="ATC12" s="192"/>
      <c r="ATD12" s="192"/>
      <c r="ATE12" s="192"/>
      <c r="ATF12" s="192"/>
      <c r="ATG12" s="192"/>
      <c r="ATH12" s="192"/>
      <c r="ATI12" s="192"/>
      <c r="ATJ12" s="192"/>
      <c r="ATK12" s="192"/>
      <c r="ATL12" s="192"/>
      <c r="ATM12" s="192"/>
      <c r="ATN12" s="192"/>
      <c r="ATO12" s="192"/>
      <c r="ATP12" s="192"/>
      <c r="ATQ12" s="192"/>
      <c r="ATR12" s="192"/>
      <c r="ATS12" s="192"/>
      <c r="ATT12" s="192"/>
      <c r="ATU12" s="192"/>
      <c r="ATV12" s="192"/>
      <c r="ATW12" s="192"/>
      <c r="ATX12" s="192"/>
      <c r="ATY12" s="192"/>
      <c r="ATZ12" s="192"/>
      <c r="AUA12" s="192"/>
      <c r="AUB12" s="192"/>
      <c r="AUC12" s="192"/>
      <c r="AUD12" s="192"/>
      <c r="AUE12" s="192"/>
      <c r="AUF12" s="192"/>
      <c r="AUG12" s="192"/>
      <c r="AUH12" s="192"/>
      <c r="AUI12" s="192"/>
      <c r="AUJ12" s="192"/>
      <c r="AUK12" s="192"/>
      <c r="AUL12" s="192"/>
      <c r="AUM12" s="192"/>
      <c r="AUN12" s="192"/>
      <c r="AUO12" s="192"/>
      <c r="AUP12" s="192"/>
      <c r="AUQ12" s="192"/>
      <c r="AUR12" s="192"/>
      <c r="AUS12" s="192"/>
      <c r="AUT12" s="192"/>
      <c r="AUU12" s="192"/>
      <c r="AUV12" s="192"/>
      <c r="AUW12" s="192"/>
      <c r="AUX12" s="192"/>
      <c r="AUY12" s="192"/>
      <c r="AUZ12" s="192"/>
      <c r="AVA12" s="192"/>
      <c r="AVB12" s="192"/>
      <c r="AVC12" s="192"/>
      <c r="AVD12" s="192"/>
      <c r="AVE12" s="192"/>
      <c r="AVF12" s="192"/>
      <c r="AVG12" s="192"/>
      <c r="AVH12" s="192"/>
      <c r="AVI12" s="192"/>
      <c r="AVJ12" s="192"/>
      <c r="AVK12" s="192"/>
      <c r="AVL12" s="192"/>
      <c r="AVM12" s="192"/>
      <c r="AVN12" s="192"/>
      <c r="AVO12" s="192"/>
      <c r="AVP12" s="192"/>
      <c r="AVQ12" s="192"/>
      <c r="AVR12" s="192"/>
      <c r="AVS12" s="192"/>
      <c r="AVT12" s="192"/>
      <c r="AVU12" s="192"/>
      <c r="AVV12" s="192"/>
      <c r="AVW12" s="192"/>
      <c r="AVX12" s="192"/>
      <c r="AVY12" s="192"/>
      <c r="AVZ12" s="192"/>
      <c r="AWA12" s="192"/>
      <c r="AWB12" s="192"/>
      <c r="AWC12" s="192"/>
      <c r="AWD12" s="192"/>
      <c r="AWE12" s="192"/>
      <c r="AWF12" s="192"/>
      <c r="AWG12" s="192"/>
      <c r="AWH12" s="192"/>
      <c r="AWI12" s="192"/>
      <c r="AWJ12" s="192"/>
      <c r="AWK12" s="192"/>
      <c r="AWL12" s="192"/>
      <c r="AWM12" s="192"/>
      <c r="AWN12" s="192"/>
      <c r="AWO12" s="192"/>
      <c r="AWP12" s="192"/>
      <c r="AWQ12" s="192"/>
      <c r="AWR12" s="192"/>
      <c r="AWS12" s="192"/>
      <c r="AWT12" s="192"/>
      <c r="AWU12" s="192"/>
      <c r="AWV12" s="192"/>
      <c r="AWW12" s="192"/>
      <c r="AWX12" s="192"/>
      <c r="AWY12" s="192"/>
      <c r="AWZ12" s="192"/>
      <c r="AXA12" s="192"/>
      <c r="AXB12" s="192"/>
      <c r="AXC12" s="192"/>
      <c r="AXD12" s="192"/>
      <c r="AXE12" s="192"/>
      <c r="AXF12" s="192"/>
      <c r="AXG12" s="192"/>
      <c r="AXH12" s="192"/>
      <c r="AXI12" s="192"/>
      <c r="AXJ12" s="192"/>
      <c r="AXK12" s="192"/>
      <c r="AXL12" s="192"/>
      <c r="AXM12" s="192"/>
      <c r="AXN12" s="192"/>
      <c r="AXO12" s="192"/>
      <c r="AXP12" s="192"/>
      <c r="AXQ12" s="192"/>
      <c r="AXR12" s="192"/>
      <c r="AXS12" s="192"/>
      <c r="AXT12" s="192"/>
      <c r="AXU12" s="192"/>
      <c r="AXV12" s="192"/>
      <c r="AXW12" s="192"/>
      <c r="AXX12" s="192"/>
      <c r="AXY12" s="192"/>
      <c r="AXZ12" s="192"/>
      <c r="AYA12" s="192"/>
      <c r="AYB12" s="192"/>
      <c r="AYC12" s="192"/>
      <c r="AYD12" s="192"/>
      <c r="AYE12" s="192"/>
      <c r="AYF12" s="192"/>
      <c r="AYG12" s="192"/>
      <c r="AYH12" s="192"/>
      <c r="AYI12" s="192"/>
      <c r="AYJ12" s="192"/>
      <c r="AYK12" s="192"/>
      <c r="AYL12" s="192"/>
      <c r="AYM12" s="192"/>
      <c r="AYN12" s="192"/>
      <c r="AYO12" s="192"/>
      <c r="AYP12" s="192"/>
      <c r="AYQ12" s="192"/>
      <c r="AYR12" s="192"/>
      <c r="AYS12" s="192"/>
      <c r="AYT12" s="192"/>
      <c r="AYU12" s="192"/>
      <c r="AYV12" s="192"/>
      <c r="AYW12" s="192"/>
      <c r="AYX12" s="192"/>
      <c r="AYY12" s="192"/>
      <c r="AYZ12" s="192"/>
      <c r="AZA12" s="192"/>
      <c r="AZB12" s="192"/>
      <c r="AZC12" s="192"/>
      <c r="AZD12" s="192"/>
      <c r="AZE12" s="192"/>
      <c r="AZF12" s="192"/>
      <c r="AZG12" s="192"/>
      <c r="AZH12" s="192"/>
      <c r="AZI12" s="192"/>
      <c r="AZJ12" s="192"/>
      <c r="AZK12" s="192"/>
      <c r="AZL12" s="192"/>
      <c r="AZM12" s="192"/>
      <c r="AZN12" s="192"/>
      <c r="AZO12" s="192"/>
      <c r="AZP12" s="192"/>
      <c r="AZQ12" s="192"/>
      <c r="AZR12" s="192"/>
      <c r="AZS12" s="192"/>
      <c r="AZT12" s="192"/>
      <c r="AZU12" s="192"/>
      <c r="AZV12" s="192"/>
      <c r="AZW12" s="192"/>
      <c r="AZX12" s="192"/>
      <c r="AZY12" s="192"/>
      <c r="AZZ12" s="192"/>
      <c r="BAA12" s="192"/>
      <c r="BAB12" s="192"/>
      <c r="BAC12" s="192"/>
      <c r="BAD12" s="192"/>
      <c r="BAE12" s="192"/>
      <c r="BAF12" s="192"/>
      <c r="BAG12" s="192"/>
      <c r="BAH12" s="192"/>
      <c r="BAI12" s="192"/>
      <c r="BAJ12" s="192"/>
      <c r="BAK12" s="192"/>
      <c r="BAL12" s="192"/>
      <c r="BAM12" s="192"/>
      <c r="BAN12" s="192"/>
      <c r="BAO12" s="192"/>
      <c r="BAP12" s="192"/>
      <c r="BAQ12" s="192"/>
      <c r="BAR12" s="192"/>
      <c r="BAS12" s="192"/>
      <c r="BAT12" s="192"/>
      <c r="BAU12" s="192"/>
      <c r="BAV12" s="192"/>
      <c r="BAW12" s="192"/>
      <c r="BAX12" s="192"/>
      <c r="BAY12" s="192"/>
      <c r="BAZ12" s="192"/>
      <c r="BBA12" s="192"/>
      <c r="BBB12" s="192"/>
      <c r="BBC12" s="192"/>
      <c r="BBD12" s="192"/>
      <c r="BBE12" s="192"/>
      <c r="BBF12" s="192"/>
      <c r="BBG12" s="192"/>
      <c r="BBH12" s="192"/>
      <c r="BBI12" s="192"/>
      <c r="BBJ12" s="192"/>
      <c r="BBK12" s="192"/>
      <c r="BBL12" s="192"/>
      <c r="BBM12" s="192"/>
      <c r="BBN12" s="192"/>
      <c r="BBO12" s="192"/>
      <c r="BBP12" s="192"/>
      <c r="BBQ12" s="192"/>
      <c r="BBR12" s="192"/>
      <c r="BBS12" s="192"/>
      <c r="BBT12" s="192"/>
      <c r="BBU12" s="192"/>
      <c r="BBV12" s="192"/>
      <c r="BBW12" s="192"/>
      <c r="BBX12" s="192"/>
      <c r="BBY12" s="192"/>
      <c r="BBZ12" s="192"/>
      <c r="BCA12" s="192"/>
      <c r="BCB12" s="192"/>
      <c r="BCC12" s="192"/>
      <c r="BCD12" s="192"/>
      <c r="BCE12" s="192"/>
      <c r="BCF12" s="192"/>
      <c r="BCG12" s="192"/>
      <c r="BCH12" s="192"/>
      <c r="BCI12" s="192"/>
      <c r="BCJ12" s="192"/>
      <c r="BCK12" s="192"/>
      <c r="BCL12" s="192"/>
      <c r="BCM12" s="192"/>
      <c r="BCN12" s="192"/>
      <c r="BCO12" s="192"/>
      <c r="BCP12" s="192"/>
      <c r="BCQ12" s="192"/>
      <c r="BCR12" s="192"/>
      <c r="BCS12" s="192"/>
      <c r="BCT12" s="192"/>
      <c r="BCU12" s="192"/>
      <c r="BCV12" s="192"/>
      <c r="BCW12" s="192"/>
      <c r="BCX12" s="192"/>
      <c r="BCY12" s="192"/>
      <c r="BCZ12" s="192"/>
      <c r="BDA12" s="192"/>
      <c r="BDB12" s="192"/>
      <c r="BDC12" s="192"/>
      <c r="BDD12" s="192"/>
      <c r="BDE12" s="192"/>
      <c r="BDF12" s="192"/>
      <c r="BDG12" s="192"/>
      <c r="BDH12" s="192"/>
      <c r="BDI12" s="192"/>
      <c r="BDJ12" s="192"/>
      <c r="BDK12" s="192"/>
      <c r="BDL12" s="192"/>
      <c r="BDM12" s="192"/>
      <c r="BDN12" s="192"/>
      <c r="BDO12" s="192"/>
      <c r="BDP12" s="192"/>
      <c r="BDQ12" s="192"/>
      <c r="BDR12" s="192"/>
      <c r="BDS12" s="192"/>
      <c r="BDT12" s="192"/>
      <c r="BDU12" s="192"/>
      <c r="BDV12" s="192"/>
      <c r="BDW12" s="192"/>
      <c r="BDX12" s="192"/>
    </row>
    <row r="13" spans="2:1480" ht="12.75" customHeight="1">
      <c r="B13" s="178"/>
      <c r="C13" s="112" t="s">
        <v>449</v>
      </c>
      <c r="D13" s="180"/>
      <c r="F13" s="182"/>
      <c r="G13" s="192"/>
    </row>
    <row r="14" spans="2:1480" ht="12.75" customHeight="1">
      <c r="B14" s="178"/>
      <c r="C14" s="186" t="s">
        <v>507</v>
      </c>
      <c r="D14" s="181">
        <f>Data!E50</f>
        <v>1435</v>
      </c>
      <c r="F14" s="182"/>
      <c r="G14" s="192"/>
    </row>
    <row r="15" spans="2:1480" ht="12.75" customHeight="1">
      <c r="B15" s="178"/>
      <c r="C15" s="186" t="s">
        <v>508</v>
      </c>
      <c r="D15" s="181">
        <f>Data!E51</f>
        <v>169313</v>
      </c>
      <c r="F15" s="182"/>
      <c r="G15" s="192"/>
    </row>
    <row r="16" spans="2:1480" ht="12.75" customHeight="1">
      <c r="B16" s="178"/>
      <c r="C16" s="186" t="s">
        <v>509</v>
      </c>
      <c r="D16" s="181">
        <f>D15*D10</f>
        <v>13909.522722623618</v>
      </c>
      <c r="F16" s="182"/>
      <c r="G16" s="192"/>
    </row>
    <row r="17" spans="2:7" ht="12.75" customHeight="1">
      <c r="B17" s="178"/>
      <c r="C17" s="113"/>
      <c r="D17" s="182"/>
      <c r="F17" s="182"/>
      <c r="G17" s="192"/>
    </row>
    <row r="18" spans="2:7" ht="12.75" customHeight="1">
      <c r="B18" s="178"/>
      <c r="C18" s="112" t="s">
        <v>480</v>
      </c>
      <c r="D18" s="183"/>
      <c r="F18" s="182"/>
      <c r="G18" s="192"/>
    </row>
    <row r="19" spans="2:7" ht="12.75" customHeight="1">
      <c r="B19" s="178"/>
      <c r="C19" s="186" t="s">
        <v>510</v>
      </c>
      <c r="D19" s="183">
        <f>Data!E72</f>
        <v>1435</v>
      </c>
      <c r="F19" s="182"/>
      <c r="G19" s="192"/>
    </row>
    <row r="20" spans="2:7" ht="12.75" customHeight="1">
      <c r="B20" s="178"/>
      <c r="C20" s="186" t="s">
        <v>573</v>
      </c>
      <c r="D20" s="183">
        <f>D19*E64</f>
        <v>119.24883378133812</v>
      </c>
      <c r="F20" s="182"/>
      <c r="G20" s="192"/>
    </row>
    <row r="21" spans="2:7" ht="12.75" customHeight="1">
      <c r="B21" s="178"/>
      <c r="C21" s="113"/>
      <c r="D21" s="183"/>
      <c r="F21" s="182"/>
      <c r="G21" s="192"/>
    </row>
    <row r="22" spans="2:7" ht="12.75" customHeight="1">
      <c r="B22" s="178"/>
      <c r="C22" s="263" t="s">
        <v>571</v>
      </c>
      <c r="D22" s="184"/>
      <c r="E22" s="185"/>
      <c r="F22" s="388"/>
      <c r="G22" s="192"/>
    </row>
    <row r="23" spans="2:7" ht="12.75" customHeight="1">
      <c r="B23" s="178"/>
      <c r="C23" s="186" t="s">
        <v>612</v>
      </c>
      <c r="D23" s="265">
        <f>(Data!E46/((Data!E39+Data!E40)/2))</f>
        <v>0.52731591448931092</v>
      </c>
      <c r="E23" s="177"/>
      <c r="F23" s="193"/>
      <c r="G23" s="192"/>
    </row>
    <row r="24" spans="2:7" ht="12.75" customHeight="1">
      <c r="B24" s="178"/>
      <c r="C24" s="186" t="s">
        <v>613</v>
      </c>
      <c r="D24" s="265">
        <f>(Data!E47/((Data!E41+Data!E42)/2))</f>
        <v>0.47059560343207862</v>
      </c>
      <c r="E24" s="177"/>
      <c r="F24" s="193"/>
      <c r="G24" s="192"/>
    </row>
    <row r="25" spans="2:7" ht="12.75" customHeight="1">
      <c r="B25" s="178"/>
      <c r="C25" s="186" t="s">
        <v>611</v>
      </c>
      <c r="D25" s="265">
        <f>AVERAGE(D23,D24)</f>
        <v>0.49895575896069477</v>
      </c>
      <c r="E25" s="177"/>
      <c r="F25" s="193"/>
      <c r="G25" s="192"/>
    </row>
    <row r="26" spans="2:7" ht="12.75" customHeight="1">
      <c r="B26" s="178"/>
      <c r="C26" s="186" t="s">
        <v>1</v>
      </c>
      <c r="D26" s="184">
        <f>((Data!E43+Data!E44)/2*Calculations!D25)</f>
        <v>9691.2177062935752</v>
      </c>
      <c r="E26" s="177"/>
      <c r="F26" s="193"/>
      <c r="G26" s="192"/>
    </row>
    <row r="27" spans="2:7" ht="12.75" customHeight="1">
      <c r="B27" s="178"/>
      <c r="C27" s="186"/>
      <c r="D27" s="184"/>
      <c r="E27" s="177"/>
      <c r="F27" s="193"/>
      <c r="G27" s="192"/>
    </row>
    <row r="28" spans="2:7" ht="12.75" customHeight="1">
      <c r="B28" s="178"/>
      <c r="C28" s="109" t="s">
        <v>475</v>
      </c>
      <c r="D28" s="177"/>
      <c r="E28" s="177"/>
      <c r="F28" s="193"/>
      <c r="G28" s="192"/>
    </row>
    <row r="29" spans="2:7" ht="12.75" customHeight="1">
      <c r="B29" s="178"/>
      <c r="C29" s="174" t="s">
        <v>638</v>
      </c>
      <c r="D29" s="271">
        <f>(0.25*Data!E56+0.75*Data!E57)/Data!E69</f>
        <v>1477.7777777777778</v>
      </c>
      <c r="E29" s="177"/>
      <c r="F29" s="193"/>
      <c r="G29" s="192"/>
    </row>
    <row r="30" spans="2:7" ht="12.75" customHeight="1">
      <c r="B30" s="178"/>
      <c r="C30" s="174" t="s">
        <v>1</v>
      </c>
      <c r="D30" s="184">
        <f>SUM((D10*Data!E33*((Data!E35+Data!E36)/2))+D26+Data!R16)</f>
        <v>12758.144597986278</v>
      </c>
      <c r="E30" s="177"/>
      <c r="F30" s="193"/>
      <c r="G30" s="192"/>
    </row>
    <row r="31" spans="2:7" ht="12.75" customHeight="1">
      <c r="B31" s="178"/>
      <c r="C31" s="109"/>
      <c r="D31" s="184"/>
      <c r="E31" s="177"/>
      <c r="F31" s="193"/>
      <c r="G31" s="192"/>
    </row>
    <row r="32" spans="2:7" ht="12.75" customHeight="1">
      <c r="B32" s="178"/>
      <c r="C32" s="109" t="s">
        <v>479</v>
      </c>
      <c r="D32" s="184"/>
      <c r="E32" s="269"/>
      <c r="F32" s="389"/>
      <c r="G32" s="393"/>
    </row>
    <row r="33" spans="2:1480" ht="12.75" customHeight="1">
      <c r="B33" s="178"/>
      <c r="C33" s="186" t="s">
        <v>1</v>
      </c>
      <c r="D33" s="184">
        <f>SUM((0.25*Data!E27+0.75*Data!E28)+(Calculations!D10*(Data!E30+Data!E31+Data!E32)*((Data!E35+Data!E36)/2)))</f>
        <v>19834.83875816732</v>
      </c>
      <c r="E33" s="269"/>
      <c r="F33" s="389"/>
      <c r="G33" s="393"/>
    </row>
    <row r="34" spans="2:1480" ht="12.75" customHeight="1">
      <c r="B34" s="178"/>
      <c r="C34" s="109"/>
      <c r="D34" s="184"/>
      <c r="E34" s="177"/>
      <c r="F34" s="193"/>
      <c r="G34" s="192"/>
    </row>
    <row r="35" spans="2:1480" ht="12.75" customHeight="1">
      <c r="B35" s="178"/>
      <c r="C35" s="109" t="s">
        <v>557</v>
      </c>
      <c r="D35" s="184"/>
      <c r="E35" s="177"/>
      <c r="F35" s="193"/>
      <c r="G35" s="192"/>
    </row>
    <row r="36" spans="2:1480" ht="12.75" customHeight="1">
      <c r="B36" s="178"/>
      <c r="C36" s="174" t="s">
        <v>572</v>
      </c>
      <c r="D36" s="184">
        <f>SUM((0.25*Data!E54+0.75*Data!E55)+(0.25*Data!E56+0.75*Data!E57)+(0.25*Data!E58+0.75*Data!E59)+(0.25*Data!E60+0.75*Data!E61)+(0.25*Data!E62+0.75*Data!E63)+(0.25*Data!E64+0.75*Data!E65)+(0.25*Data!E66+0.75*Data!E67))</f>
        <v>21379.125</v>
      </c>
      <c r="E36" s="177"/>
      <c r="F36" s="193"/>
      <c r="G36" s="192"/>
    </row>
    <row r="37" spans="2:1480" ht="12.75" customHeight="1">
      <c r="B37" s="178"/>
      <c r="C37" s="109"/>
      <c r="D37" s="184"/>
      <c r="E37" s="177"/>
      <c r="F37" s="193"/>
      <c r="G37" s="192"/>
    </row>
    <row r="38" spans="2:1480" ht="12.75" customHeight="1">
      <c r="B38" s="178"/>
      <c r="C38" s="109" t="s">
        <v>447</v>
      </c>
      <c r="D38" s="184"/>
      <c r="E38" s="177"/>
      <c r="F38" s="193"/>
      <c r="G38" s="192"/>
    </row>
    <row r="39" spans="2:1480" ht="12.75" customHeight="1">
      <c r="B39" s="178"/>
      <c r="C39" s="174" t="s">
        <v>481</v>
      </c>
      <c r="D39" s="184">
        <f>Data!E33</f>
        <v>85816</v>
      </c>
      <c r="E39" s="177"/>
      <c r="F39" s="193"/>
      <c r="G39" s="192"/>
    </row>
    <row r="40" spans="2:1480" ht="12.75" customHeight="1">
      <c r="B40" s="178"/>
      <c r="C40" s="174" t="s">
        <v>482</v>
      </c>
      <c r="D40" s="184">
        <f>D39*D10</f>
        <v>7050.0174349557828</v>
      </c>
      <c r="E40" s="177"/>
      <c r="F40" s="193"/>
      <c r="G40" s="192"/>
    </row>
    <row r="41" spans="2:1480" ht="12.75" customHeight="1">
      <c r="B41" s="178"/>
      <c r="C41" s="174" t="s">
        <v>483</v>
      </c>
      <c r="D41" s="184">
        <f>D39-D40</f>
        <v>78765.982565044222</v>
      </c>
      <c r="E41" s="177"/>
      <c r="F41" s="193"/>
      <c r="G41" s="192"/>
    </row>
    <row r="42" spans="2:1480" ht="12.75" customHeight="1">
      <c r="B42" s="178"/>
      <c r="C42" s="174" t="s">
        <v>484</v>
      </c>
      <c r="D42" s="184">
        <f>D41*((Data!E35+Data!E36)/2)</f>
        <v>8546.1091083072988</v>
      </c>
      <c r="E42" s="177"/>
      <c r="F42" s="193"/>
      <c r="G42" s="192"/>
    </row>
    <row r="43" spans="2:1480" ht="12.75" customHeight="1">
      <c r="B43" s="178"/>
      <c r="C43" s="174" t="s">
        <v>485</v>
      </c>
      <c r="D43" s="184">
        <f>D42*D9</f>
        <v>769.14981974765669</v>
      </c>
      <c r="E43" s="177"/>
      <c r="F43" s="193"/>
      <c r="G43" s="192"/>
    </row>
    <row r="44" spans="2:1480" ht="12.75" customHeight="1" thickBot="1">
      <c r="B44" s="209"/>
      <c r="C44" s="187"/>
      <c r="D44" s="188"/>
      <c r="E44" s="188"/>
      <c r="F44" s="390"/>
      <c r="G44" s="394"/>
    </row>
    <row r="45" spans="2:1480" s="178" customFormat="1" ht="20.100000000000001" customHeight="1" thickBot="1">
      <c r="B45" s="398" t="s">
        <v>536</v>
      </c>
      <c r="C45" s="398"/>
      <c r="D45" s="398"/>
      <c r="E45" s="398"/>
      <c r="F45" s="398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  <c r="EC45" s="192"/>
      <c r="ED45" s="192"/>
      <c r="EE45" s="192"/>
      <c r="EF45" s="192"/>
      <c r="EG45" s="192"/>
      <c r="EH45" s="192"/>
      <c r="EI45" s="192"/>
      <c r="EJ45" s="192"/>
      <c r="EK45" s="192"/>
      <c r="EL45" s="192"/>
      <c r="EM45" s="192"/>
      <c r="EN45" s="192"/>
      <c r="EO45" s="192"/>
      <c r="EP45" s="192"/>
      <c r="EQ45" s="192"/>
      <c r="ER45" s="192"/>
      <c r="ES45" s="192"/>
      <c r="ET45" s="192"/>
      <c r="EU45" s="192"/>
      <c r="EV45" s="192"/>
      <c r="EW45" s="192"/>
      <c r="EX45" s="192"/>
      <c r="EY45" s="192"/>
      <c r="EZ45" s="192"/>
      <c r="FA45" s="192"/>
      <c r="FB45" s="192"/>
      <c r="FC45" s="192"/>
      <c r="FD45" s="192"/>
      <c r="FE45" s="192"/>
      <c r="FF45" s="192"/>
      <c r="FG45" s="192"/>
      <c r="FH45" s="192"/>
      <c r="FI45" s="192"/>
      <c r="FJ45" s="192"/>
      <c r="FK45" s="192"/>
      <c r="FL45" s="192"/>
      <c r="FM45" s="192"/>
      <c r="FN45" s="192"/>
      <c r="FO45" s="192"/>
      <c r="FP45" s="192"/>
      <c r="FQ45" s="192"/>
      <c r="FR45" s="192"/>
      <c r="FS45" s="192"/>
      <c r="FT45" s="192"/>
      <c r="FU45" s="192"/>
      <c r="FV45" s="192"/>
      <c r="FW45" s="192"/>
      <c r="FX45" s="192"/>
      <c r="FY45" s="192"/>
      <c r="FZ45" s="192"/>
      <c r="GA45" s="192"/>
      <c r="GB45" s="192"/>
      <c r="GC45" s="192"/>
      <c r="GD45" s="192"/>
      <c r="GE45" s="192"/>
      <c r="GF45" s="192"/>
      <c r="GG45" s="192"/>
      <c r="GH45" s="192"/>
      <c r="GI45" s="192"/>
      <c r="GJ45" s="192"/>
      <c r="GK45" s="192"/>
      <c r="GL45" s="192"/>
      <c r="GM45" s="192"/>
      <c r="GN45" s="192"/>
      <c r="GO45" s="192"/>
      <c r="GP45" s="192"/>
      <c r="GQ45" s="192"/>
      <c r="GR45" s="192"/>
      <c r="GS45" s="192"/>
      <c r="GT45" s="192"/>
      <c r="GU45" s="192"/>
      <c r="GV45" s="192"/>
      <c r="GW45" s="192"/>
      <c r="GX45" s="192"/>
      <c r="GY45" s="192"/>
      <c r="GZ45" s="192"/>
      <c r="HA45" s="192"/>
      <c r="HB45" s="192"/>
      <c r="HC45" s="192"/>
      <c r="HD45" s="192"/>
      <c r="HE45" s="192"/>
      <c r="HF45" s="192"/>
      <c r="HG45" s="192"/>
      <c r="HH45" s="192"/>
      <c r="HI45" s="192"/>
      <c r="HJ45" s="192"/>
      <c r="HK45" s="192"/>
      <c r="HL45" s="192"/>
      <c r="HM45" s="192"/>
      <c r="HN45" s="192"/>
      <c r="HO45" s="192"/>
      <c r="HP45" s="192"/>
      <c r="HQ45" s="192"/>
      <c r="HR45" s="192"/>
      <c r="HS45" s="192"/>
      <c r="HT45" s="192"/>
      <c r="HU45" s="192"/>
      <c r="HV45" s="192"/>
      <c r="HW45" s="192"/>
      <c r="HX45" s="192"/>
      <c r="HY45" s="192"/>
      <c r="HZ45" s="192"/>
      <c r="IA45" s="192"/>
      <c r="IB45" s="192"/>
      <c r="IC45" s="192"/>
      <c r="ID45" s="192"/>
      <c r="IE45" s="192"/>
      <c r="IF45" s="192"/>
      <c r="IG45" s="192"/>
      <c r="IH45" s="192"/>
      <c r="II45" s="192"/>
      <c r="IJ45" s="192"/>
      <c r="IK45" s="192"/>
      <c r="IL45" s="192"/>
      <c r="IM45" s="192"/>
      <c r="IN45" s="192"/>
      <c r="IO45" s="192"/>
      <c r="IP45" s="192"/>
      <c r="IQ45" s="192"/>
      <c r="IR45" s="192"/>
      <c r="IS45" s="192"/>
      <c r="IT45" s="192"/>
      <c r="IU45" s="192"/>
      <c r="IV45" s="192"/>
      <c r="IW45" s="192"/>
      <c r="IX45" s="192"/>
      <c r="IY45" s="192"/>
      <c r="IZ45" s="192"/>
      <c r="JA45" s="192"/>
      <c r="JB45" s="192"/>
      <c r="JC45" s="192"/>
      <c r="JD45" s="192"/>
      <c r="JE45" s="192"/>
      <c r="JF45" s="192"/>
      <c r="JG45" s="192"/>
      <c r="JH45" s="192"/>
      <c r="JI45" s="192"/>
      <c r="JJ45" s="192"/>
      <c r="JK45" s="192"/>
      <c r="JL45" s="192"/>
      <c r="JM45" s="192"/>
      <c r="JN45" s="192"/>
      <c r="JO45" s="192"/>
      <c r="JP45" s="192"/>
      <c r="JQ45" s="192"/>
      <c r="JR45" s="192"/>
      <c r="JS45" s="192"/>
      <c r="JT45" s="192"/>
      <c r="JU45" s="192"/>
      <c r="JV45" s="192"/>
      <c r="JW45" s="192"/>
      <c r="JX45" s="192"/>
      <c r="JY45" s="192"/>
      <c r="JZ45" s="192"/>
      <c r="KA45" s="192"/>
      <c r="KB45" s="192"/>
      <c r="KC45" s="192"/>
      <c r="KD45" s="192"/>
      <c r="KE45" s="192"/>
      <c r="KF45" s="192"/>
      <c r="KG45" s="192"/>
      <c r="KH45" s="192"/>
      <c r="KI45" s="192"/>
      <c r="KJ45" s="192"/>
      <c r="KK45" s="192"/>
      <c r="KL45" s="192"/>
      <c r="KM45" s="192"/>
      <c r="KN45" s="192"/>
      <c r="KO45" s="192"/>
      <c r="KP45" s="192"/>
      <c r="KQ45" s="192"/>
      <c r="KR45" s="192"/>
      <c r="KS45" s="192"/>
      <c r="KT45" s="192"/>
      <c r="KU45" s="192"/>
      <c r="KV45" s="192"/>
      <c r="KW45" s="192"/>
      <c r="KX45" s="192"/>
      <c r="KY45" s="192"/>
      <c r="KZ45" s="192"/>
      <c r="LA45" s="192"/>
      <c r="LB45" s="192"/>
      <c r="LC45" s="192"/>
      <c r="LD45" s="192"/>
      <c r="LE45" s="192"/>
      <c r="LF45" s="192"/>
      <c r="LG45" s="192"/>
      <c r="LH45" s="192"/>
      <c r="LI45" s="192"/>
      <c r="LJ45" s="192"/>
      <c r="LK45" s="192"/>
      <c r="LL45" s="192"/>
      <c r="LM45" s="192"/>
      <c r="LN45" s="192"/>
      <c r="LO45" s="192"/>
      <c r="LP45" s="192"/>
      <c r="LQ45" s="192"/>
      <c r="LR45" s="192"/>
      <c r="LS45" s="192"/>
      <c r="LT45" s="192"/>
      <c r="LU45" s="192"/>
      <c r="LV45" s="192"/>
      <c r="LW45" s="192"/>
      <c r="LX45" s="192"/>
      <c r="LY45" s="192"/>
      <c r="LZ45" s="192"/>
      <c r="MA45" s="192"/>
      <c r="MB45" s="192"/>
      <c r="MC45" s="192"/>
      <c r="MD45" s="192"/>
      <c r="ME45" s="192"/>
      <c r="MF45" s="192"/>
      <c r="MG45" s="192"/>
      <c r="MH45" s="192"/>
      <c r="MI45" s="192"/>
      <c r="MJ45" s="192"/>
      <c r="MK45" s="192"/>
      <c r="ML45" s="192"/>
      <c r="MM45" s="192"/>
      <c r="MN45" s="192"/>
      <c r="MO45" s="192"/>
      <c r="MP45" s="192"/>
      <c r="MQ45" s="192"/>
      <c r="MR45" s="192"/>
      <c r="MS45" s="192"/>
      <c r="MT45" s="192"/>
      <c r="MU45" s="192"/>
      <c r="MV45" s="192"/>
      <c r="MW45" s="192"/>
      <c r="MX45" s="192"/>
      <c r="MY45" s="192"/>
      <c r="MZ45" s="192"/>
      <c r="NA45" s="192"/>
      <c r="NB45" s="192"/>
      <c r="NC45" s="192"/>
      <c r="ND45" s="192"/>
      <c r="NE45" s="192"/>
      <c r="NF45" s="192"/>
      <c r="NG45" s="192"/>
      <c r="NH45" s="192"/>
      <c r="NI45" s="192"/>
      <c r="NJ45" s="192"/>
      <c r="NK45" s="192"/>
      <c r="NL45" s="192"/>
      <c r="NM45" s="192"/>
      <c r="NN45" s="192"/>
      <c r="NO45" s="192"/>
      <c r="NP45" s="192"/>
      <c r="NQ45" s="192"/>
      <c r="NR45" s="192"/>
      <c r="NS45" s="192"/>
      <c r="NT45" s="192"/>
      <c r="NU45" s="192"/>
      <c r="NV45" s="192"/>
      <c r="NW45" s="192"/>
      <c r="NX45" s="192"/>
      <c r="NY45" s="192"/>
      <c r="NZ45" s="192"/>
      <c r="OA45" s="192"/>
      <c r="OB45" s="192"/>
      <c r="OC45" s="192"/>
      <c r="OD45" s="192"/>
      <c r="OE45" s="192"/>
      <c r="OF45" s="192"/>
      <c r="OG45" s="192"/>
      <c r="OH45" s="192"/>
      <c r="OI45" s="192"/>
      <c r="OJ45" s="192"/>
      <c r="OK45" s="192"/>
      <c r="OL45" s="192"/>
      <c r="OM45" s="192"/>
      <c r="ON45" s="192"/>
      <c r="OO45" s="192"/>
      <c r="OP45" s="192"/>
      <c r="OQ45" s="192"/>
      <c r="OR45" s="192"/>
      <c r="OS45" s="192"/>
      <c r="OT45" s="192"/>
      <c r="OU45" s="192"/>
      <c r="OV45" s="192"/>
      <c r="OW45" s="192"/>
      <c r="OX45" s="192"/>
      <c r="OY45" s="192"/>
      <c r="OZ45" s="192"/>
      <c r="PA45" s="192"/>
      <c r="PB45" s="192"/>
      <c r="PC45" s="192"/>
      <c r="PD45" s="192"/>
      <c r="PE45" s="192"/>
      <c r="PF45" s="192"/>
      <c r="PG45" s="192"/>
      <c r="PH45" s="192"/>
      <c r="PI45" s="192"/>
      <c r="PJ45" s="192"/>
      <c r="PK45" s="192"/>
      <c r="PL45" s="192"/>
      <c r="PM45" s="192"/>
      <c r="PN45" s="192"/>
      <c r="PO45" s="192"/>
      <c r="PP45" s="192"/>
      <c r="PQ45" s="192"/>
      <c r="PR45" s="192"/>
      <c r="PS45" s="192"/>
      <c r="PT45" s="192"/>
      <c r="PU45" s="192"/>
      <c r="PV45" s="192"/>
      <c r="PW45" s="192"/>
      <c r="PX45" s="192"/>
      <c r="PY45" s="192"/>
      <c r="PZ45" s="192"/>
      <c r="QA45" s="192"/>
      <c r="QB45" s="192"/>
      <c r="QC45" s="192"/>
      <c r="QD45" s="192"/>
      <c r="QE45" s="192"/>
      <c r="QF45" s="192"/>
      <c r="QG45" s="192"/>
      <c r="QH45" s="192"/>
      <c r="QI45" s="192"/>
      <c r="QJ45" s="192"/>
      <c r="QK45" s="192"/>
      <c r="QL45" s="192"/>
      <c r="QM45" s="192"/>
      <c r="QN45" s="192"/>
      <c r="QO45" s="192"/>
      <c r="QP45" s="192"/>
      <c r="QQ45" s="192"/>
      <c r="QR45" s="192"/>
      <c r="QS45" s="192"/>
      <c r="QT45" s="192"/>
      <c r="QU45" s="192"/>
      <c r="QV45" s="192"/>
      <c r="QW45" s="192"/>
      <c r="QX45" s="192"/>
      <c r="QY45" s="192"/>
      <c r="QZ45" s="192"/>
      <c r="RA45" s="192"/>
      <c r="RB45" s="192"/>
      <c r="RC45" s="192"/>
      <c r="RD45" s="192"/>
      <c r="RE45" s="192"/>
      <c r="RF45" s="192"/>
      <c r="RG45" s="192"/>
      <c r="RH45" s="192"/>
      <c r="RI45" s="192"/>
      <c r="RJ45" s="192"/>
      <c r="RK45" s="192"/>
      <c r="RL45" s="192"/>
      <c r="RM45" s="192"/>
      <c r="RN45" s="192"/>
      <c r="RO45" s="192"/>
      <c r="RP45" s="192"/>
      <c r="RQ45" s="192"/>
      <c r="RR45" s="192"/>
      <c r="RS45" s="192"/>
      <c r="RT45" s="192"/>
      <c r="RU45" s="192"/>
      <c r="RV45" s="192"/>
      <c r="RW45" s="192"/>
      <c r="RX45" s="192"/>
      <c r="RY45" s="192"/>
      <c r="RZ45" s="192"/>
      <c r="SA45" s="192"/>
      <c r="SB45" s="192"/>
      <c r="SC45" s="192"/>
      <c r="SD45" s="192"/>
      <c r="SE45" s="192"/>
      <c r="SF45" s="192"/>
      <c r="SG45" s="192"/>
      <c r="SH45" s="192"/>
      <c r="SI45" s="192"/>
      <c r="SJ45" s="192"/>
      <c r="SK45" s="192"/>
      <c r="SL45" s="192"/>
      <c r="SM45" s="192"/>
      <c r="SN45" s="192"/>
      <c r="SO45" s="192"/>
      <c r="SP45" s="192"/>
      <c r="SQ45" s="192"/>
      <c r="SR45" s="192"/>
      <c r="SS45" s="192"/>
      <c r="ST45" s="192"/>
      <c r="SU45" s="192"/>
      <c r="SV45" s="192"/>
      <c r="SW45" s="192"/>
      <c r="SX45" s="192"/>
      <c r="SY45" s="192"/>
      <c r="SZ45" s="192"/>
      <c r="TA45" s="192"/>
      <c r="TB45" s="192"/>
      <c r="TC45" s="192"/>
      <c r="TD45" s="192"/>
      <c r="TE45" s="192"/>
      <c r="TF45" s="192"/>
      <c r="TG45" s="192"/>
      <c r="TH45" s="192"/>
      <c r="TI45" s="192"/>
      <c r="TJ45" s="192"/>
      <c r="TK45" s="192"/>
      <c r="TL45" s="192"/>
      <c r="TM45" s="192"/>
      <c r="TN45" s="192"/>
      <c r="TO45" s="192"/>
      <c r="TP45" s="192"/>
      <c r="TQ45" s="192"/>
      <c r="TR45" s="192"/>
      <c r="TS45" s="192"/>
      <c r="TT45" s="192"/>
      <c r="TU45" s="192"/>
      <c r="TV45" s="192"/>
      <c r="TW45" s="192"/>
      <c r="TX45" s="192"/>
      <c r="TY45" s="192"/>
      <c r="TZ45" s="192"/>
      <c r="UA45" s="192"/>
      <c r="UB45" s="192"/>
      <c r="UC45" s="192"/>
      <c r="UD45" s="192"/>
      <c r="UE45" s="192"/>
      <c r="UF45" s="192"/>
      <c r="UG45" s="192"/>
      <c r="UH45" s="192"/>
      <c r="UI45" s="192"/>
      <c r="UJ45" s="192"/>
      <c r="UK45" s="192"/>
      <c r="UL45" s="192"/>
      <c r="UM45" s="192"/>
      <c r="UN45" s="192"/>
      <c r="UO45" s="192"/>
      <c r="UP45" s="192"/>
      <c r="UQ45" s="192"/>
      <c r="UR45" s="192"/>
      <c r="US45" s="192"/>
      <c r="UT45" s="192"/>
      <c r="UU45" s="192"/>
      <c r="UV45" s="192"/>
      <c r="UW45" s="192"/>
      <c r="UX45" s="192"/>
      <c r="UY45" s="192"/>
      <c r="UZ45" s="192"/>
      <c r="VA45" s="192"/>
      <c r="VB45" s="192"/>
      <c r="VC45" s="192"/>
      <c r="VD45" s="192"/>
      <c r="VE45" s="192"/>
      <c r="VF45" s="192"/>
      <c r="VG45" s="192"/>
      <c r="VH45" s="192"/>
      <c r="VI45" s="192"/>
      <c r="VJ45" s="192"/>
      <c r="VK45" s="192"/>
      <c r="VL45" s="192"/>
      <c r="VM45" s="192"/>
      <c r="VN45" s="192"/>
      <c r="VO45" s="192"/>
      <c r="VP45" s="192"/>
      <c r="VQ45" s="192"/>
      <c r="VR45" s="192"/>
      <c r="VS45" s="192"/>
      <c r="VT45" s="192"/>
      <c r="VU45" s="192"/>
      <c r="VV45" s="192"/>
      <c r="VW45" s="192"/>
      <c r="VX45" s="192"/>
      <c r="VY45" s="192"/>
      <c r="VZ45" s="192"/>
      <c r="WA45" s="192"/>
      <c r="WB45" s="192"/>
      <c r="WC45" s="192"/>
      <c r="WD45" s="192"/>
      <c r="WE45" s="192"/>
      <c r="WF45" s="192"/>
      <c r="WG45" s="192"/>
      <c r="WH45" s="192"/>
      <c r="WI45" s="192"/>
      <c r="WJ45" s="192"/>
      <c r="WK45" s="192"/>
      <c r="WL45" s="192"/>
      <c r="WM45" s="192"/>
      <c r="WN45" s="192"/>
      <c r="WO45" s="192"/>
      <c r="WP45" s="192"/>
      <c r="WQ45" s="192"/>
      <c r="WR45" s="192"/>
      <c r="WS45" s="192"/>
      <c r="WT45" s="192"/>
      <c r="WU45" s="192"/>
      <c r="WV45" s="192"/>
      <c r="WW45" s="192"/>
      <c r="WX45" s="192"/>
      <c r="WY45" s="192"/>
      <c r="WZ45" s="192"/>
      <c r="XA45" s="192"/>
      <c r="XB45" s="192"/>
      <c r="XC45" s="192"/>
      <c r="XD45" s="192"/>
      <c r="XE45" s="192"/>
      <c r="XF45" s="192"/>
      <c r="XG45" s="192"/>
      <c r="XH45" s="192"/>
      <c r="XI45" s="192"/>
      <c r="XJ45" s="192"/>
      <c r="XK45" s="192"/>
      <c r="XL45" s="192"/>
      <c r="XM45" s="192"/>
      <c r="XN45" s="192"/>
      <c r="XO45" s="192"/>
      <c r="XP45" s="192"/>
      <c r="XQ45" s="192"/>
      <c r="XR45" s="192"/>
      <c r="XS45" s="192"/>
      <c r="XT45" s="192"/>
      <c r="XU45" s="192"/>
      <c r="XV45" s="192"/>
      <c r="XW45" s="192"/>
      <c r="XX45" s="192"/>
      <c r="XY45" s="192"/>
      <c r="XZ45" s="192"/>
      <c r="YA45" s="192"/>
      <c r="YB45" s="192"/>
      <c r="YC45" s="192"/>
      <c r="YD45" s="192"/>
      <c r="YE45" s="192"/>
      <c r="YF45" s="192"/>
      <c r="YG45" s="192"/>
      <c r="YH45" s="192"/>
      <c r="YI45" s="192"/>
      <c r="YJ45" s="192"/>
      <c r="YK45" s="192"/>
      <c r="YL45" s="192"/>
      <c r="YM45" s="192"/>
      <c r="YN45" s="192"/>
      <c r="YO45" s="192"/>
      <c r="YP45" s="192"/>
      <c r="YQ45" s="192"/>
      <c r="YR45" s="192"/>
      <c r="YS45" s="192"/>
      <c r="YT45" s="192"/>
      <c r="YU45" s="192"/>
      <c r="YV45" s="192"/>
      <c r="YW45" s="192"/>
      <c r="YX45" s="192"/>
      <c r="YY45" s="192"/>
      <c r="YZ45" s="192"/>
      <c r="ZA45" s="192"/>
      <c r="ZB45" s="192"/>
      <c r="ZC45" s="192"/>
      <c r="ZD45" s="192"/>
      <c r="ZE45" s="192"/>
      <c r="ZF45" s="192"/>
      <c r="ZG45" s="192"/>
      <c r="ZH45" s="192"/>
      <c r="ZI45" s="192"/>
      <c r="ZJ45" s="192"/>
      <c r="ZK45" s="192"/>
      <c r="ZL45" s="192"/>
      <c r="ZM45" s="192"/>
      <c r="ZN45" s="192"/>
      <c r="ZO45" s="192"/>
      <c r="ZP45" s="192"/>
      <c r="ZQ45" s="192"/>
      <c r="ZR45" s="192"/>
      <c r="ZS45" s="192"/>
      <c r="ZT45" s="192"/>
      <c r="ZU45" s="192"/>
      <c r="ZV45" s="192"/>
      <c r="ZW45" s="192"/>
      <c r="ZX45" s="192"/>
      <c r="ZY45" s="192"/>
      <c r="ZZ45" s="192"/>
      <c r="AAA45" s="192"/>
      <c r="AAB45" s="192"/>
      <c r="AAC45" s="192"/>
      <c r="AAD45" s="192"/>
      <c r="AAE45" s="192"/>
      <c r="AAF45" s="192"/>
      <c r="AAG45" s="192"/>
      <c r="AAH45" s="192"/>
      <c r="AAI45" s="192"/>
      <c r="AAJ45" s="192"/>
      <c r="AAK45" s="192"/>
      <c r="AAL45" s="192"/>
      <c r="AAM45" s="192"/>
      <c r="AAN45" s="192"/>
      <c r="AAO45" s="192"/>
      <c r="AAP45" s="192"/>
      <c r="AAQ45" s="192"/>
      <c r="AAR45" s="192"/>
      <c r="AAS45" s="192"/>
      <c r="AAT45" s="192"/>
      <c r="AAU45" s="192"/>
      <c r="AAV45" s="192"/>
      <c r="AAW45" s="192"/>
      <c r="AAX45" s="192"/>
      <c r="AAY45" s="192"/>
      <c r="AAZ45" s="192"/>
      <c r="ABA45" s="192"/>
      <c r="ABB45" s="192"/>
      <c r="ABC45" s="192"/>
      <c r="ABD45" s="192"/>
      <c r="ABE45" s="192"/>
      <c r="ABF45" s="192"/>
      <c r="ABG45" s="192"/>
      <c r="ABH45" s="192"/>
      <c r="ABI45" s="192"/>
      <c r="ABJ45" s="192"/>
      <c r="ABK45" s="192"/>
      <c r="ABL45" s="192"/>
      <c r="ABM45" s="192"/>
      <c r="ABN45" s="192"/>
      <c r="ABO45" s="192"/>
      <c r="ABP45" s="192"/>
      <c r="ABQ45" s="192"/>
      <c r="ABR45" s="192"/>
      <c r="ABS45" s="192"/>
      <c r="ABT45" s="192"/>
      <c r="ABU45" s="192"/>
      <c r="ABV45" s="192"/>
      <c r="ABW45" s="192"/>
      <c r="ABX45" s="192"/>
      <c r="ABY45" s="192"/>
      <c r="ABZ45" s="192"/>
      <c r="ACA45" s="192"/>
      <c r="ACB45" s="192"/>
      <c r="ACC45" s="192"/>
      <c r="ACD45" s="192"/>
      <c r="ACE45" s="192"/>
      <c r="ACF45" s="192"/>
      <c r="ACG45" s="192"/>
      <c r="ACH45" s="192"/>
      <c r="ACI45" s="192"/>
      <c r="ACJ45" s="192"/>
      <c r="ACK45" s="192"/>
      <c r="ACL45" s="192"/>
      <c r="ACM45" s="192"/>
      <c r="ACN45" s="192"/>
      <c r="ACO45" s="192"/>
      <c r="ACP45" s="192"/>
      <c r="ACQ45" s="192"/>
      <c r="ACR45" s="192"/>
      <c r="ACS45" s="192"/>
      <c r="ACT45" s="192"/>
      <c r="ACU45" s="192"/>
      <c r="ACV45" s="192"/>
      <c r="ACW45" s="192"/>
      <c r="ACX45" s="192"/>
      <c r="ACY45" s="192"/>
      <c r="ACZ45" s="192"/>
      <c r="ADA45" s="192"/>
      <c r="ADB45" s="192"/>
      <c r="ADC45" s="192"/>
      <c r="ADD45" s="192"/>
      <c r="ADE45" s="192"/>
      <c r="ADF45" s="192"/>
      <c r="ADG45" s="192"/>
      <c r="ADH45" s="192"/>
      <c r="ADI45" s="192"/>
      <c r="ADJ45" s="192"/>
      <c r="ADK45" s="192"/>
      <c r="ADL45" s="192"/>
      <c r="ADM45" s="192"/>
      <c r="ADN45" s="192"/>
      <c r="ADO45" s="192"/>
      <c r="ADP45" s="192"/>
      <c r="ADQ45" s="192"/>
      <c r="ADR45" s="192"/>
      <c r="ADS45" s="192"/>
      <c r="ADT45" s="192"/>
      <c r="ADU45" s="192"/>
      <c r="ADV45" s="192"/>
      <c r="ADW45" s="192"/>
      <c r="ADX45" s="192"/>
      <c r="ADY45" s="192"/>
      <c r="ADZ45" s="192"/>
      <c r="AEA45" s="192"/>
      <c r="AEB45" s="192"/>
      <c r="AEC45" s="192"/>
      <c r="AED45" s="192"/>
      <c r="AEE45" s="192"/>
      <c r="AEF45" s="192"/>
      <c r="AEG45" s="192"/>
      <c r="AEH45" s="192"/>
      <c r="AEI45" s="192"/>
      <c r="AEJ45" s="192"/>
      <c r="AEK45" s="192"/>
      <c r="AEL45" s="192"/>
      <c r="AEM45" s="192"/>
      <c r="AEN45" s="192"/>
      <c r="AEO45" s="192"/>
      <c r="AEP45" s="192"/>
      <c r="AEQ45" s="192"/>
      <c r="AER45" s="192"/>
      <c r="AES45" s="192"/>
      <c r="AET45" s="192"/>
      <c r="AEU45" s="192"/>
      <c r="AEV45" s="192"/>
      <c r="AEW45" s="192"/>
      <c r="AEX45" s="192"/>
      <c r="AEY45" s="192"/>
      <c r="AEZ45" s="192"/>
      <c r="AFA45" s="192"/>
      <c r="AFB45" s="192"/>
      <c r="AFC45" s="192"/>
      <c r="AFD45" s="192"/>
      <c r="AFE45" s="192"/>
      <c r="AFF45" s="192"/>
      <c r="AFG45" s="192"/>
      <c r="AFH45" s="192"/>
      <c r="AFI45" s="192"/>
      <c r="AFJ45" s="192"/>
      <c r="AFK45" s="192"/>
      <c r="AFL45" s="192"/>
      <c r="AFM45" s="192"/>
      <c r="AFN45" s="192"/>
      <c r="AFO45" s="192"/>
      <c r="AFP45" s="192"/>
      <c r="AFQ45" s="192"/>
      <c r="AFR45" s="192"/>
      <c r="AFS45" s="192"/>
      <c r="AFT45" s="192"/>
      <c r="AFU45" s="192"/>
      <c r="AFV45" s="192"/>
      <c r="AFW45" s="192"/>
      <c r="AFX45" s="192"/>
      <c r="AFY45" s="192"/>
      <c r="AFZ45" s="192"/>
      <c r="AGA45" s="192"/>
      <c r="AGB45" s="192"/>
      <c r="AGC45" s="192"/>
      <c r="AGD45" s="192"/>
      <c r="AGE45" s="192"/>
      <c r="AGF45" s="192"/>
      <c r="AGG45" s="192"/>
      <c r="AGH45" s="192"/>
      <c r="AGI45" s="192"/>
      <c r="AGJ45" s="192"/>
      <c r="AGK45" s="192"/>
      <c r="AGL45" s="192"/>
      <c r="AGM45" s="192"/>
      <c r="AGN45" s="192"/>
      <c r="AGO45" s="192"/>
      <c r="AGP45" s="192"/>
      <c r="AGQ45" s="192"/>
      <c r="AGR45" s="192"/>
      <c r="AGS45" s="192"/>
      <c r="AGT45" s="192"/>
      <c r="AGU45" s="192"/>
      <c r="AGV45" s="192"/>
      <c r="AGW45" s="192"/>
      <c r="AGX45" s="192"/>
      <c r="AGY45" s="192"/>
      <c r="AGZ45" s="192"/>
      <c r="AHA45" s="192"/>
      <c r="AHB45" s="192"/>
      <c r="AHC45" s="192"/>
      <c r="AHD45" s="192"/>
      <c r="AHE45" s="192"/>
      <c r="AHF45" s="192"/>
      <c r="AHG45" s="192"/>
      <c r="AHH45" s="192"/>
      <c r="AHI45" s="192"/>
      <c r="AHJ45" s="192"/>
      <c r="AHK45" s="192"/>
      <c r="AHL45" s="192"/>
      <c r="AHM45" s="192"/>
      <c r="AHN45" s="192"/>
      <c r="AHO45" s="192"/>
      <c r="AHP45" s="192"/>
      <c r="AHQ45" s="192"/>
      <c r="AHR45" s="192"/>
      <c r="AHS45" s="192"/>
      <c r="AHT45" s="192"/>
      <c r="AHU45" s="192"/>
      <c r="AHV45" s="192"/>
      <c r="AHW45" s="192"/>
      <c r="AHX45" s="192"/>
      <c r="AHY45" s="192"/>
      <c r="AHZ45" s="192"/>
      <c r="AIA45" s="192"/>
      <c r="AIB45" s="192"/>
      <c r="AIC45" s="192"/>
      <c r="AID45" s="192"/>
      <c r="AIE45" s="192"/>
      <c r="AIF45" s="192"/>
      <c r="AIG45" s="192"/>
      <c r="AIH45" s="192"/>
      <c r="AII45" s="192"/>
      <c r="AIJ45" s="192"/>
      <c r="AIK45" s="192"/>
      <c r="AIL45" s="192"/>
      <c r="AIM45" s="192"/>
      <c r="AIN45" s="192"/>
      <c r="AIO45" s="192"/>
      <c r="AIP45" s="192"/>
      <c r="AIQ45" s="192"/>
      <c r="AIR45" s="192"/>
      <c r="AIS45" s="192"/>
      <c r="AIT45" s="192"/>
      <c r="AIU45" s="192"/>
      <c r="AIV45" s="192"/>
      <c r="AIW45" s="192"/>
      <c r="AIX45" s="192"/>
      <c r="AIY45" s="192"/>
      <c r="AIZ45" s="192"/>
      <c r="AJA45" s="192"/>
      <c r="AJB45" s="192"/>
      <c r="AJC45" s="192"/>
      <c r="AJD45" s="192"/>
      <c r="AJE45" s="192"/>
      <c r="AJF45" s="192"/>
      <c r="AJG45" s="192"/>
      <c r="AJH45" s="192"/>
      <c r="AJI45" s="192"/>
      <c r="AJJ45" s="192"/>
      <c r="AJK45" s="192"/>
      <c r="AJL45" s="192"/>
      <c r="AJM45" s="192"/>
      <c r="AJN45" s="192"/>
      <c r="AJO45" s="192"/>
      <c r="AJP45" s="192"/>
      <c r="AJQ45" s="192"/>
      <c r="AJR45" s="192"/>
      <c r="AJS45" s="192"/>
      <c r="AJT45" s="192"/>
      <c r="AJU45" s="192"/>
      <c r="AJV45" s="192"/>
      <c r="AJW45" s="192"/>
      <c r="AJX45" s="192"/>
      <c r="AJY45" s="192"/>
      <c r="AJZ45" s="192"/>
      <c r="AKA45" s="192"/>
      <c r="AKB45" s="192"/>
      <c r="AKC45" s="192"/>
      <c r="AKD45" s="192"/>
      <c r="AKE45" s="192"/>
      <c r="AKF45" s="192"/>
      <c r="AKG45" s="192"/>
      <c r="AKH45" s="192"/>
      <c r="AKI45" s="192"/>
      <c r="AKJ45" s="192"/>
      <c r="AKK45" s="192"/>
      <c r="AKL45" s="192"/>
      <c r="AKM45" s="192"/>
      <c r="AKN45" s="192"/>
      <c r="AKO45" s="192"/>
      <c r="AKP45" s="192"/>
      <c r="AKQ45" s="192"/>
      <c r="AKR45" s="192"/>
      <c r="AKS45" s="192"/>
      <c r="AKT45" s="192"/>
      <c r="AKU45" s="192"/>
      <c r="AKV45" s="192"/>
      <c r="AKW45" s="192"/>
      <c r="AKX45" s="192"/>
      <c r="AKY45" s="192"/>
      <c r="AKZ45" s="192"/>
      <c r="ALA45" s="192"/>
      <c r="ALB45" s="192"/>
      <c r="ALC45" s="192"/>
      <c r="ALD45" s="192"/>
      <c r="ALE45" s="192"/>
      <c r="ALF45" s="192"/>
      <c r="ALG45" s="192"/>
      <c r="ALH45" s="192"/>
      <c r="ALI45" s="192"/>
      <c r="ALJ45" s="192"/>
      <c r="ALK45" s="192"/>
      <c r="ALL45" s="192"/>
      <c r="ALM45" s="192"/>
      <c r="ALN45" s="192"/>
      <c r="ALO45" s="192"/>
      <c r="ALP45" s="192"/>
      <c r="ALQ45" s="192"/>
      <c r="ALR45" s="192"/>
      <c r="ALS45" s="192"/>
      <c r="ALT45" s="192"/>
      <c r="ALU45" s="192"/>
      <c r="ALV45" s="192"/>
      <c r="ALW45" s="192"/>
      <c r="ALX45" s="192"/>
      <c r="ALY45" s="192"/>
      <c r="ALZ45" s="192"/>
      <c r="AMA45" s="192"/>
      <c r="AMB45" s="192"/>
      <c r="AMC45" s="192"/>
      <c r="AMD45" s="192"/>
      <c r="AME45" s="192"/>
      <c r="AMF45" s="192"/>
      <c r="AMG45" s="192"/>
      <c r="AMH45" s="192"/>
      <c r="AMI45" s="192"/>
      <c r="AMJ45" s="192"/>
      <c r="AMK45" s="192"/>
      <c r="AML45" s="192"/>
      <c r="AMM45" s="192"/>
      <c r="AMN45" s="192"/>
      <c r="AMO45" s="192"/>
      <c r="AMP45" s="192"/>
      <c r="AMQ45" s="192"/>
      <c r="AMR45" s="192"/>
      <c r="AMS45" s="192"/>
      <c r="AMT45" s="192"/>
      <c r="AMU45" s="192"/>
      <c r="AMV45" s="192"/>
      <c r="AMW45" s="192"/>
      <c r="AMX45" s="192"/>
      <c r="AMY45" s="192"/>
      <c r="AMZ45" s="192"/>
      <c r="ANA45" s="192"/>
      <c r="ANB45" s="192"/>
      <c r="ANC45" s="192"/>
      <c r="AND45" s="192"/>
      <c r="ANE45" s="192"/>
      <c r="ANF45" s="192"/>
      <c r="ANG45" s="192"/>
      <c r="ANH45" s="192"/>
      <c r="ANI45" s="192"/>
      <c r="ANJ45" s="192"/>
      <c r="ANK45" s="192"/>
      <c r="ANL45" s="192"/>
      <c r="ANM45" s="192"/>
      <c r="ANN45" s="192"/>
      <c r="ANO45" s="192"/>
      <c r="ANP45" s="192"/>
      <c r="ANQ45" s="192"/>
      <c r="ANR45" s="192"/>
      <c r="ANS45" s="192"/>
      <c r="ANT45" s="192"/>
      <c r="ANU45" s="192"/>
      <c r="ANV45" s="192"/>
      <c r="ANW45" s="192"/>
      <c r="ANX45" s="192"/>
      <c r="ANY45" s="192"/>
      <c r="ANZ45" s="192"/>
      <c r="AOA45" s="192"/>
      <c r="AOB45" s="192"/>
      <c r="AOC45" s="192"/>
      <c r="AOD45" s="192"/>
      <c r="AOE45" s="192"/>
      <c r="AOF45" s="192"/>
      <c r="AOG45" s="192"/>
      <c r="AOH45" s="192"/>
      <c r="AOI45" s="192"/>
      <c r="AOJ45" s="192"/>
      <c r="AOK45" s="192"/>
      <c r="AOL45" s="192"/>
      <c r="AOM45" s="192"/>
      <c r="AON45" s="192"/>
      <c r="AOO45" s="192"/>
      <c r="AOP45" s="192"/>
      <c r="AOQ45" s="192"/>
      <c r="AOR45" s="192"/>
      <c r="AOS45" s="192"/>
      <c r="AOT45" s="192"/>
      <c r="AOU45" s="192"/>
      <c r="AOV45" s="192"/>
      <c r="AOW45" s="192"/>
      <c r="AOX45" s="192"/>
      <c r="AOY45" s="192"/>
      <c r="AOZ45" s="192"/>
      <c r="APA45" s="192"/>
      <c r="APB45" s="192"/>
      <c r="APC45" s="192"/>
      <c r="APD45" s="192"/>
      <c r="APE45" s="192"/>
      <c r="APF45" s="192"/>
      <c r="APG45" s="192"/>
      <c r="APH45" s="192"/>
      <c r="API45" s="192"/>
      <c r="APJ45" s="192"/>
      <c r="APK45" s="192"/>
      <c r="APL45" s="192"/>
      <c r="APM45" s="192"/>
      <c r="APN45" s="192"/>
      <c r="APO45" s="192"/>
      <c r="APP45" s="192"/>
      <c r="APQ45" s="192"/>
      <c r="APR45" s="192"/>
      <c r="APS45" s="192"/>
      <c r="APT45" s="192"/>
      <c r="APU45" s="192"/>
      <c r="APV45" s="192"/>
      <c r="APW45" s="192"/>
      <c r="APX45" s="192"/>
      <c r="APY45" s="192"/>
      <c r="APZ45" s="192"/>
      <c r="AQA45" s="192"/>
      <c r="AQB45" s="192"/>
      <c r="AQC45" s="192"/>
      <c r="AQD45" s="192"/>
      <c r="AQE45" s="192"/>
      <c r="AQF45" s="192"/>
      <c r="AQG45" s="192"/>
      <c r="AQH45" s="192"/>
      <c r="AQI45" s="192"/>
      <c r="AQJ45" s="192"/>
      <c r="AQK45" s="192"/>
      <c r="AQL45" s="192"/>
      <c r="AQM45" s="192"/>
      <c r="AQN45" s="192"/>
      <c r="AQO45" s="192"/>
      <c r="AQP45" s="192"/>
      <c r="AQQ45" s="192"/>
      <c r="AQR45" s="192"/>
      <c r="AQS45" s="192"/>
      <c r="AQT45" s="192"/>
      <c r="AQU45" s="192"/>
      <c r="AQV45" s="192"/>
      <c r="AQW45" s="192"/>
      <c r="AQX45" s="192"/>
      <c r="AQY45" s="192"/>
      <c r="AQZ45" s="192"/>
      <c r="ARA45" s="192"/>
      <c r="ARB45" s="192"/>
      <c r="ARC45" s="192"/>
      <c r="ARD45" s="192"/>
      <c r="ARE45" s="192"/>
      <c r="ARF45" s="192"/>
      <c r="ARG45" s="192"/>
      <c r="ARH45" s="192"/>
      <c r="ARI45" s="192"/>
      <c r="ARJ45" s="192"/>
      <c r="ARK45" s="192"/>
      <c r="ARL45" s="192"/>
      <c r="ARM45" s="192"/>
      <c r="ARN45" s="192"/>
      <c r="ARO45" s="192"/>
      <c r="ARP45" s="192"/>
      <c r="ARQ45" s="192"/>
      <c r="ARR45" s="192"/>
      <c r="ARS45" s="192"/>
      <c r="ART45" s="192"/>
      <c r="ARU45" s="192"/>
      <c r="ARV45" s="192"/>
      <c r="ARW45" s="192"/>
      <c r="ARX45" s="192"/>
      <c r="ARY45" s="192"/>
      <c r="ARZ45" s="192"/>
      <c r="ASA45" s="192"/>
      <c r="ASB45" s="192"/>
      <c r="ASC45" s="192"/>
      <c r="ASD45" s="192"/>
      <c r="ASE45" s="192"/>
      <c r="ASF45" s="192"/>
      <c r="ASG45" s="192"/>
      <c r="ASH45" s="192"/>
      <c r="ASI45" s="192"/>
      <c r="ASJ45" s="192"/>
      <c r="ASK45" s="192"/>
      <c r="ASL45" s="192"/>
      <c r="ASM45" s="192"/>
      <c r="ASN45" s="192"/>
      <c r="ASO45" s="192"/>
      <c r="ASP45" s="192"/>
      <c r="ASQ45" s="192"/>
      <c r="ASR45" s="192"/>
      <c r="ASS45" s="192"/>
      <c r="AST45" s="192"/>
      <c r="ASU45" s="192"/>
      <c r="ASV45" s="192"/>
      <c r="ASW45" s="192"/>
      <c r="ASX45" s="192"/>
      <c r="ASY45" s="192"/>
      <c r="ASZ45" s="192"/>
      <c r="ATA45" s="192"/>
      <c r="ATB45" s="192"/>
      <c r="ATC45" s="192"/>
      <c r="ATD45" s="192"/>
      <c r="ATE45" s="192"/>
      <c r="ATF45" s="192"/>
      <c r="ATG45" s="192"/>
      <c r="ATH45" s="192"/>
      <c r="ATI45" s="192"/>
      <c r="ATJ45" s="192"/>
      <c r="ATK45" s="192"/>
      <c r="ATL45" s="192"/>
      <c r="ATM45" s="192"/>
      <c r="ATN45" s="192"/>
      <c r="ATO45" s="192"/>
      <c r="ATP45" s="192"/>
      <c r="ATQ45" s="192"/>
      <c r="ATR45" s="192"/>
      <c r="ATS45" s="192"/>
      <c r="ATT45" s="192"/>
      <c r="ATU45" s="192"/>
      <c r="ATV45" s="192"/>
      <c r="ATW45" s="192"/>
      <c r="ATX45" s="192"/>
      <c r="ATY45" s="192"/>
      <c r="ATZ45" s="192"/>
      <c r="AUA45" s="192"/>
      <c r="AUB45" s="192"/>
      <c r="AUC45" s="192"/>
      <c r="AUD45" s="192"/>
      <c r="AUE45" s="192"/>
      <c r="AUF45" s="192"/>
      <c r="AUG45" s="192"/>
      <c r="AUH45" s="192"/>
      <c r="AUI45" s="192"/>
      <c r="AUJ45" s="192"/>
      <c r="AUK45" s="192"/>
      <c r="AUL45" s="192"/>
      <c r="AUM45" s="192"/>
      <c r="AUN45" s="192"/>
      <c r="AUO45" s="192"/>
      <c r="AUP45" s="192"/>
      <c r="AUQ45" s="192"/>
      <c r="AUR45" s="192"/>
      <c r="AUS45" s="192"/>
      <c r="AUT45" s="192"/>
      <c r="AUU45" s="192"/>
      <c r="AUV45" s="192"/>
      <c r="AUW45" s="192"/>
      <c r="AUX45" s="192"/>
      <c r="AUY45" s="192"/>
      <c r="AUZ45" s="192"/>
      <c r="AVA45" s="192"/>
      <c r="AVB45" s="192"/>
      <c r="AVC45" s="192"/>
      <c r="AVD45" s="192"/>
      <c r="AVE45" s="192"/>
      <c r="AVF45" s="192"/>
      <c r="AVG45" s="192"/>
      <c r="AVH45" s="192"/>
      <c r="AVI45" s="192"/>
      <c r="AVJ45" s="192"/>
      <c r="AVK45" s="192"/>
      <c r="AVL45" s="192"/>
      <c r="AVM45" s="192"/>
      <c r="AVN45" s="192"/>
      <c r="AVO45" s="192"/>
      <c r="AVP45" s="192"/>
      <c r="AVQ45" s="192"/>
      <c r="AVR45" s="192"/>
      <c r="AVS45" s="192"/>
      <c r="AVT45" s="192"/>
      <c r="AVU45" s="192"/>
      <c r="AVV45" s="192"/>
      <c r="AVW45" s="192"/>
      <c r="AVX45" s="192"/>
      <c r="AVY45" s="192"/>
      <c r="AVZ45" s="192"/>
      <c r="AWA45" s="192"/>
      <c r="AWB45" s="192"/>
      <c r="AWC45" s="192"/>
      <c r="AWD45" s="192"/>
      <c r="AWE45" s="192"/>
      <c r="AWF45" s="192"/>
      <c r="AWG45" s="192"/>
      <c r="AWH45" s="192"/>
      <c r="AWI45" s="192"/>
      <c r="AWJ45" s="192"/>
      <c r="AWK45" s="192"/>
      <c r="AWL45" s="192"/>
      <c r="AWM45" s="192"/>
      <c r="AWN45" s="192"/>
      <c r="AWO45" s="192"/>
      <c r="AWP45" s="192"/>
      <c r="AWQ45" s="192"/>
      <c r="AWR45" s="192"/>
      <c r="AWS45" s="192"/>
      <c r="AWT45" s="192"/>
      <c r="AWU45" s="192"/>
      <c r="AWV45" s="192"/>
      <c r="AWW45" s="192"/>
      <c r="AWX45" s="192"/>
      <c r="AWY45" s="192"/>
      <c r="AWZ45" s="192"/>
      <c r="AXA45" s="192"/>
      <c r="AXB45" s="192"/>
      <c r="AXC45" s="192"/>
      <c r="AXD45" s="192"/>
      <c r="AXE45" s="192"/>
      <c r="AXF45" s="192"/>
      <c r="AXG45" s="192"/>
      <c r="AXH45" s="192"/>
      <c r="AXI45" s="192"/>
      <c r="AXJ45" s="192"/>
      <c r="AXK45" s="192"/>
      <c r="AXL45" s="192"/>
      <c r="AXM45" s="192"/>
      <c r="AXN45" s="192"/>
      <c r="AXO45" s="192"/>
      <c r="AXP45" s="192"/>
      <c r="AXQ45" s="192"/>
      <c r="AXR45" s="192"/>
      <c r="AXS45" s="192"/>
      <c r="AXT45" s="192"/>
      <c r="AXU45" s="192"/>
      <c r="AXV45" s="192"/>
      <c r="AXW45" s="192"/>
      <c r="AXX45" s="192"/>
      <c r="AXY45" s="192"/>
      <c r="AXZ45" s="192"/>
      <c r="AYA45" s="192"/>
      <c r="AYB45" s="192"/>
      <c r="AYC45" s="192"/>
      <c r="AYD45" s="192"/>
      <c r="AYE45" s="192"/>
      <c r="AYF45" s="192"/>
      <c r="AYG45" s="192"/>
      <c r="AYH45" s="192"/>
      <c r="AYI45" s="192"/>
      <c r="AYJ45" s="192"/>
      <c r="AYK45" s="192"/>
      <c r="AYL45" s="192"/>
      <c r="AYM45" s="192"/>
      <c r="AYN45" s="192"/>
      <c r="AYO45" s="192"/>
      <c r="AYP45" s="192"/>
      <c r="AYQ45" s="192"/>
      <c r="AYR45" s="192"/>
      <c r="AYS45" s="192"/>
      <c r="AYT45" s="192"/>
      <c r="AYU45" s="192"/>
      <c r="AYV45" s="192"/>
      <c r="AYW45" s="192"/>
      <c r="AYX45" s="192"/>
      <c r="AYY45" s="192"/>
      <c r="AYZ45" s="192"/>
      <c r="AZA45" s="192"/>
      <c r="AZB45" s="192"/>
      <c r="AZC45" s="192"/>
      <c r="AZD45" s="192"/>
      <c r="AZE45" s="192"/>
      <c r="AZF45" s="192"/>
      <c r="AZG45" s="192"/>
      <c r="AZH45" s="192"/>
      <c r="AZI45" s="192"/>
      <c r="AZJ45" s="192"/>
      <c r="AZK45" s="192"/>
      <c r="AZL45" s="192"/>
      <c r="AZM45" s="192"/>
      <c r="AZN45" s="192"/>
      <c r="AZO45" s="192"/>
      <c r="AZP45" s="192"/>
      <c r="AZQ45" s="192"/>
      <c r="AZR45" s="192"/>
      <c r="AZS45" s="192"/>
      <c r="AZT45" s="192"/>
      <c r="AZU45" s="192"/>
      <c r="AZV45" s="192"/>
      <c r="AZW45" s="192"/>
      <c r="AZX45" s="192"/>
      <c r="AZY45" s="192"/>
      <c r="AZZ45" s="192"/>
      <c r="BAA45" s="192"/>
      <c r="BAB45" s="192"/>
      <c r="BAC45" s="192"/>
      <c r="BAD45" s="192"/>
      <c r="BAE45" s="192"/>
      <c r="BAF45" s="192"/>
      <c r="BAG45" s="192"/>
      <c r="BAH45" s="192"/>
      <c r="BAI45" s="192"/>
      <c r="BAJ45" s="192"/>
      <c r="BAK45" s="192"/>
      <c r="BAL45" s="192"/>
      <c r="BAM45" s="192"/>
      <c r="BAN45" s="192"/>
      <c r="BAO45" s="192"/>
      <c r="BAP45" s="192"/>
      <c r="BAQ45" s="192"/>
      <c r="BAR45" s="192"/>
      <c r="BAS45" s="192"/>
      <c r="BAT45" s="192"/>
      <c r="BAU45" s="192"/>
      <c r="BAV45" s="192"/>
      <c r="BAW45" s="192"/>
      <c r="BAX45" s="192"/>
      <c r="BAY45" s="192"/>
      <c r="BAZ45" s="192"/>
      <c r="BBA45" s="192"/>
      <c r="BBB45" s="192"/>
      <c r="BBC45" s="192"/>
      <c r="BBD45" s="192"/>
      <c r="BBE45" s="192"/>
      <c r="BBF45" s="192"/>
      <c r="BBG45" s="192"/>
      <c r="BBH45" s="192"/>
      <c r="BBI45" s="192"/>
      <c r="BBJ45" s="192"/>
      <c r="BBK45" s="192"/>
      <c r="BBL45" s="192"/>
      <c r="BBM45" s="192"/>
      <c r="BBN45" s="192"/>
      <c r="BBO45" s="192"/>
      <c r="BBP45" s="192"/>
      <c r="BBQ45" s="192"/>
      <c r="BBR45" s="192"/>
      <c r="BBS45" s="192"/>
      <c r="BBT45" s="192"/>
      <c r="BBU45" s="192"/>
      <c r="BBV45" s="192"/>
      <c r="BBW45" s="192"/>
      <c r="BBX45" s="192"/>
      <c r="BBY45" s="192"/>
      <c r="BBZ45" s="192"/>
      <c r="BCA45" s="192"/>
      <c r="BCB45" s="192"/>
      <c r="BCC45" s="192"/>
      <c r="BCD45" s="192"/>
      <c r="BCE45" s="192"/>
      <c r="BCF45" s="192"/>
      <c r="BCG45" s="192"/>
      <c r="BCH45" s="192"/>
      <c r="BCI45" s="192"/>
      <c r="BCJ45" s="192"/>
      <c r="BCK45" s="192"/>
      <c r="BCL45" s="192"/>
      <c r="BCM45" s="192"/>
      <c r="BCN45" s="192"/>
      <c r="BCO45" s="192"/>
      <c r="BCP45" s="192"/>
      <c r="BCQ45" s="192"/>
      <c r="BCR45" s="192"/>
      <c r="BCS45" s="192"/>
      <c r="BCT45" s="192"/>
      <c r="BCU45" s="192"/>
      <c r="BCV45" s="192"/>
      <c r="BCW45" s="192"/>
      <c r="BCX45" s="192"/>
      <c r="BCY45" s="192"/>
      <c r="BCZ45" s="192"/>
      <c r="BDA45" s="192"/>
      <c r="BDB45" s="192"/>
      <c r="BDC45" s="192"/>
      <c r="BDD45" s="192"/>
      <c r="BDE45" s="192"/>
      <c r="BDF45" s="192"/>
      <c r="BDG45" s="192"/>
      <c r="BDH45" s="192"/>
      <c r="BDI45" s="192"/>
      <c r="BDJ45" s="192"/>
      <c r="BDK45" s="192"/>
      <c r="BDL45" s="192"/>
      <c r="BDM45" s="192"/>
      <c r="BDN45" s="192"/>
      <c r="BDO45" s="192"/>
      <c r="BDP45" s="192"/>
      <c r="BDQ45" s="192"/>
      <c r="BDR45" s="192"/>
      <c r="BDS45" s="192"/>
      <c r="BDT45" s="192"/>
      <c r="BDU45" s="192"/>
      <c r="BDV45" s="192"/>
      <c r="BDW45" s="192"/>
      <c r="BDX45" s="192"/>
    </row>
    <row r="46" spans="2:1480" ht="12.75" customHeight="1">
      <c r="B46" s="178"/>
      <c r="C46" s="208" t="s">
        <v>639</v>
      </c>
      <c r="D46" s="184">
        <f>(Data!E118*0.25)+(0.75*Data!E119)</f>
        <v>8367.5</v>
      </c>
      <c r="E46" s="114"/>
      <c r="F46" s="181"/>
      <c r="G46" s="192"/>
    </row>
    <row r="47" spans="2:1480" ht="12.75" customHeight="1">
      <c r="B47" s="178"/>
      <c r="C47" s="174" t="s">
        <v>489</v>
      </c>
      <c r="D47" s="184">
        <f>SUM((0.25*Data!E116+0.75*Data!E117)+(0.25*Data!E118+0.75*Data!E119)+(0.25*Calculations!D6*(Data!E121-Data!E123-Data!E125))+(0.75*Calculations!D6*(Data!E122-Data!E124-Data!E126)))</f>
        <v>63529.786242555667</v>
      </c>
      <c r="E47" s="114"/>
      <c r="F47" s="181"/>
      <c r="G47" s="192"/>
    </row>
    <row r="48" spans="2:1480" s="178" customFormat="1" ht="12.75" customHeight="1" thickBot="1">
      <c r="C48" s="395"/>
      <c r="D48" s="193"/>
      <c r="E48" s="193"/>
      <c r="F48" s="193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2"/>
      <c r="DL48" s="192"/>
      <c r="DM48" s="192"/>
      <c r="DN48" s="192"/>
      <c r="DO48" s="192"/>
      <c r="DP48" s="192"/>
      <c r="DQ48" s="192"/>
      <c r="DR48" s="192"/>
      <c r="DS48" s="192"/>
      <c r="DT48" s="192"/>
      <c r="DU48" s="192"/>
      <c r="DV48" s="192"/>
      <c r="DW48" s="192"/>
      <c r="DX48" s="192"/>
      <c r="DY48" s="192"/>
      <c r="DZ48" s="192"/>
      <c r="EA48" s="192"/>
      <c r="EB48" s="192"/>
      <c r="EC48" s="192"/>
      <c r="ED48" s="192"/>
      <c r="EE48" s="192"/>
      <c r="EF48" s="192"/>
      <c r="EG48" s="192"/>
      <c r="EH48" s="192"/>
      <c r="EI48" s="192"/>
      <c r="EJ48" s="192"/>
      <c r="EK48" s="192"/>
      <c r="EL48" s="192"/>
      <c r="EM48" s="192"/>
      <c r="EN48" s="192"/>
      <c r="EO48" s="192"/>
      <c r="EP48" s="192"/>
      <c r="EQ48" s="192"/>
      <c r="ER48" s="192"/>
      <c r="ES48" s="192"/>
      <c r="ET48" s="192"/>
      <c r="EU48" s="192"/>
      <c r="EV48" s="192"/>
      <c r="EW48" s="192"/>
      <c r="EX48" s="192"/>
      <c r="EY48" s="192"/>
      <c r="EZ48" s="192"/>
      <c r="FA48" s="192"/>
      <c r="FB48" s="192"/>
      <c r="FC48" s="192"/>
      <c r="FD48" s="192"/>
      <c r="FE48" s="192"/>
      <c r="FF48" s="192"/>
      <c r="FG48" s="192"/>
      <c r="FH48" s="192"/>
      <c r="FI48" s="192"/>
      <c r="FJ48" s="192"/>
      <c r="FK48" s="192"/>
      <c r="FL48" s="192"/>
      <c r="FM48" s="192"/>
      <c r="FN48" s="192"/>
      <c r="FO48" s="192"/>
      <c r="FP48" s="192"/>
      <c r="FQ48" s="192"/>
      <c r="FR48" s="192"/>
      <c r="FS48" s="192"/>
      <c r="FT48" s="192"/>
      <c r="FU48" s="192"/>
      <c r="FV48" s="192"/>
      <c r="FW48" s="192"/>
      <c r="FX48" s="192"/>
      <c r="FY48" s="192"/>
      <c r="FZ48" s="192"/>
      <c r="GA48" s="192"/>
      <c r="GB48" s="192"/>
      <c r="GC48" s="192"/>
      <c r="GD48" s="192"/>
      <c r="GE48" s="192"/>
      <c r="GF48" s="192"/>
      <c r="GG48" s="192"/>
      <c r="GH48" s="192"/>
      <c r="GI48" s="192"/>
      <c r="GJ48" s="192"/>
      <c r="GK48" s="192"/>
      <c r="GL48" s="192"/>
      <c r="GM48" s="192"/>
      <c r="GN48" s="192"/>
      <c r="GO48" s="192"/>
      <c r="GP48" s="192"/>
      <c r="GQ48" s="192"/>
      <c r="GR48" s="192"/>
      <c r="GS48" s="192"/>
      <c r="GT48" s="192"/>
      <c r="GU48" s="192"/>
      <c r="GV48" s="192"/>
      <c r="GW48" s="192"/>
      <c r="GX48" s="192"/>
      <c r="GY48" s="192"/>
      <c r="GZ48" s="192"/>
      <c r="HA48" s="192"/>
      <c r="HB48" s="192"/>
      <c r="HC48" s="192"/>
      <c r="HD48" s="192"/>
      <c r="HE48" s="192"/>
      <c r="HF48" s="192"/>
      <c r="HG48" s="192"/>
      <c r="HH48" s="192"/>
      <c r="HI48" s="192"/>
      <c r="HJ48" s="192"/>
      <c r="HK48" s="192"/>
      <c r="HL48" s="192"/>
      <c r="HM48" s="192"/>
      <c r="HN48" s="192"/>
      <c r="HO48" s="192"/>
      <c r="HP48" s="192"/>
      <c r="HQ48" s="192"/>
      <c r="HR48" s="192"/>
      <c r="HS48" s="192"/>
      <c r="HT48" s="192"/>
      <c r="HU48" s="192"/>
      <c r="HV48" s="192"/>
      <c r="HW48" s="192"/>
      <c r="HX48" s="192"/>
      <c r="HY48" s="192"/>
      <c r="HZ48" s="192"/>
      <c r="IA48" s="192"/>
      <c r="IB48" s="192"/>
      <c r="IC48" s="192"/>
      <c r="ID48" s="192"/>
      <c r="IE48" s="192"/>
      <c r="IF48" s="192"/>
      <c r="IG48" s="192"/>
      <c r="IH48" s="192"/>
      <c r="II48" s="192"/>
      <c r="IJ48" s="192"/>
      <c r="IK48" s="192"/>
      <c r="IL48" s="192"/>
      <c r="IM48" s="192"/>
      <c r="IN48" s="192"/>
      <c r="IO48" s="192"/>
      <c r="IP48" s="192"/>
      <c r="IQ48" s="192"/>
      <c r="IR48" s="192"/>
      <c r="IS48" s="192"/>
      <c r="IT48" s="192"/>
      <c r="IU48" s="192"/>
      <c r="IV48" s="192"/>
      <c r="IW48" s="192"/>
      <c r="IX48" s="192"/>
      <c r="IY48" s="192"/>
      <c r="IZ48" s="192"/>
      <c r="JA48" s="192"/>
      <c r="JB48" s="192"/>
      <c r="JC48" s="192"/>
      <c r="JD48" s="192"/>
      <c r="JE48" s="192"/>
      <c r="JF48" s="192"/>
      <c r="JG48" s="192"/>
      <c r="JH48" s="192"/>
      <c r="JI48" s="192"/>
      <c r="JJ48" s="192"/>
      <c r="JK48" s="192"/>
      <c r="JL48" s="192"/>
      <c r="JM48" s="192"/>
      <c r="JN48" s="192"/>
      <c r="JO48" s="192"/>
      <c r="JP48" s="192"/>
      <c r="JQ48" s="192"/>
      <c r="JR48" s="192"/>
      <c r="JS48" s="192"/>
      <c r="JT48" s="192"/>
      <c r="JU48" s="192"/>
      <c r="JV48" s="192"/>
      <c r="JW48" s="192"/>
      <c r="JX48" s="192"/>
      <c r="JY48" s="192"/>
      <c r="JZ48" s="192"/>
      <c r="KA48" s="192"/>
      <c r="KB48" s="192"/>
      <c r="KC48" s="192"/>
      <c r="KD48" s="192"/>
      <c r="KE48" s="192"/>
      <c r="KF48" s="192"/>
      <c r="KG48" s="192"/>
      <c r="KH48" s="192"/>
      <c r="KI48" s="192"/>
      <c r="KJ48" s="192"/>
      <c r="KK48" s="192"/>
      <c r="KL48" s="192"/>
      <c r="KM48" s="192"/>
      <c r="KN48" s="192"/>
      <c r="KO48" s="192"/>
      <c r="KP48" s="192"/>
      <c r="KQ48" s="192"/>
      <c r="KR48" s="192"/>
      <c r="KS48" s="192"/>
      <c r="KT48" s="192"/>
      <c r="KU48" s="192"/>
      <c r="KV48" s="192"/>
      <c r="KW48" s="192"/>
      <c r="KX48" s="192"/>
      <c r="KY48" s="192"/>
      <c r="KZ48" s="192"/>
      <c r="LA48" s="192"/>
      <c r="LB48" s="192"/>
      <c r="LC48" s="192"/>
      <c r="LD48" s="192"/>
      <c r="LE48" s="192"/>
      <c r="LF48" s="192"/>
      <c r="LG48" s="192"/>
      <c r="LH48" s="192"/>
      <c r="LI48" s="192"/>
      <c r="LJ48" s="192"/>
      <c r="LK48" s="192"/>
      <c r="LL48" s="192"/>
      <c r="LM48" s="192"/>
      <c r="LN48" s="192"/>
      <c r="LO48" s="192"/>
      <c r="LP48" s="192"/>
      <c r="LQ48" s="192"/>
      <c r="LR48" s="192"/>
      <c r="LS48" s="192"/>
      <c r="LT48" s="192"/>
      <c r="LU48" s="192"/>
      <c r="LV48" s="192"/>
      <c r="LW48" s="192"/>
      <c r="LX48" s="192"/>
      <c r="LY48" s="192"/>
      <c r="LZ48" s="192"/>
      <c r="MA48" s="192"/>
      <c r="MB48" s="192"/>
      <c r="MC48" s="192"/>
      <c r="MD48" s="192"/>
      <c r="ME48" s="192"/>
      <c r="MF48" s="192"/>
      <c r="MG48" s="192"/>
      <c r="MH48" s="192"/>
      <c r="MI48" s="192"/>
      <c r="MJ48" s="192"/>
      <c r="MK48" s="192"/>
      <c r="ML48" s="192"/>
      <c r="MM48" s="192"/>
      <c r="MN48" s="192"/>
      <c r="MO48" s="192"/>
      <c r="MP48" s="192"/>
      <c r="MQ48" s="192"/>
      <c r="MR48" s="192"/>
      <c r="MS48" s="192"/>
      <c r="MT48" s="192"/>
      <c r="MU48" s="192"/>
      <c r="MV48" s="192"/>
      <c r="MW48" s="192"/>
      <c r="MX48" s="192"/>
      <c r="MY48" s="192"/>
      <c r="MZ48" s="192"/>
      <c r="NA48" s="192"/>
      <c r="NB48" s="192"/>
      <c r="NC48" s="192"/>
      <c r="ND48" s="192"/>
      <c r="NE48" s="192"/>
      <c r="NF48" s="192"/>
      <c r="NG48" s="192"/>
      <c r="NH48" s="192"/>
      <c r="NI48" s="192"/>
      <c r="NJ48" s="192"/>
      <c r="NK48" s="192"/>
      <c r="NL48" s="192"/>
      <c r="NM48" s="192"/>
      <c r="NN48" s="192"/>
      <c r="NO48" s="192"/>
      <c r="NP48" s="192"/>
      <c r="NQ48" s="192"/>
      <c r="NR48" s="192"/>
      <c r="NS48" s="192"/>
      <c r="NT48" s="192"/>
      <c r="NU48" s="192"/>
      <c r="NV48" s="192"/>
      <c r="NW48" s="192"/>
      <c r="NX48" s="192"/>
      <c r="NY48" s="192"/>
      <c r="NZ48" s="192"/>
      <c r="OA48" s="192"/>
      <c r="OB48" s="192"/>
      <c r="OC48" s="192"/>
      <c r="OD48" s="192"/>
      <c r="OE48" s="192"/>
      <c r="OF48" s="192"/>
      <c r="OG48" s="192"/>
      <c r="OH48" s="192"/>
      <c r="OI48" s="192"/>
      <c r="OJ48" s="192"/>
      <c r="OK48" s="192"/>
      <c r="OL48" s="192"/>
      <c r="OM48" s="192"/>
      <c r="ON48" s="192"/>
      <c r="OO48" s="192"/>
      <c r="OP48" s="192"/>
      <c r="OQ48" s="192"/>
      <c r="OR48" s="192"/>
      <c r="OS48" s="192"/>
      <c r="OT48" s="192"/>
      <c r="OU48" s="192"/>
      <c r="OV48" s="192"/>
      <c r="OW48" s="192"/>
      <c r="OX48" s="192"/>
      <c r="OY48" s="192"/>
      <c r="OZ48" s="192"/>
      <c r="PA48" s="192"/>
      <c r="PB48" s="192"/>
      <c r="PC48" s="192"/>
      <c r="PD48" s="192"/>
      <c r="PE48" s="192"/>
      <c r="PF48" s="192"/>
      <c r="PG48" s="192"/>
      <c r="PH48" s="192"/>
      <c r="PI48" s="192"/>
      <c r="PJ48" s="192"/>
      <c r="PK48" s="192"/>
      <c r="PL48" s="192"/>
      <c r="PM48" s="192"/>
      <c r="PN48" s="192"/>
      <c r="PO48" s="192"/>
      <c r="PP48" s="192"/>
      <c r="PQ48" s="192"/>
      <c r="PR48" s="192"/>
      <c r="PS48" s="192"/>
      <c r="PT48" s="192"/>
      <c r="PU48" s="192"/>
      <c r="PV48" s="192"/>
      <c r="PW48" s="192"/>
      <c r="PX48" s="192"/>
      <c r="PY48" s="192"/>
      <c r="PZ48" s="192"/>
      <c r="QA48" s="192"/>
      <c r="QB48" s="192"/>
      <c r="QC48" s="192"/>
      <c r="QD48" s="192"/>
      <c r="QE48" s="192"/>
      <c r="QF48" s="192"/>
      <c r="QG48" s="192"/>
      <c r="QH48" s="192"/>
      <c r="QI48" s="192"/>
      <c r="QJ48" s="192"/>
      <c r="QK48" s="192"/>
      <c r="QL48" s="192"/>
      <c r="QM48" s="192"/>
      <c r="QN48" s="192"/>
      <c r="QO48" s="192"/>
      <c r="QP48" s="192"/>
      <c r="QQ48" s="192"/>
      <c r="QR48" s="192"/>
      <c r="QS48" s="192"/>
      <c r="QT48" s="192"/>
      <c r="QU48" s="192"/>
      <c r="QV48" s="192"/>
      <c r="QW48" s="192"/>
      <c r="QX48" s="192"/>
      <c r="QY48" s="192"/>
      <c r="QZ48" s="192"/>
      <c r="RA48" s="192"/>
      <c r="RB48" s="192"/>
      <c r="RC48" s="192"/>
      <c r="RD48" s="192"/>
      <c r="RE48" s="192"/>
      <c r="RF48" s="192"/>
      <c r="RG48" s="192"/>
      <c r="RH48" s="192"/>
      <c r="RI48" s="192"/>
      <c r="RJ48" s="192"/>
      <c r="RK48" s="192"/>
      <c r="RL48" s="192"/>
      <c r="RM48" s="192"/>
      <c r="RN48" s="192"/>
      <c r="RO48" s="192"/>
      <c r="RP48" s="192"/>
      <c r="RQ48" s="192"/>
      <c r="RR48" s="192"/>
      <c r="RS48" s="192"/>
      <c r="RT48" s="192"/>
      <c r="RU48" s="192"/>
      <c r="RV48" s="192"/>
      <c r="RW48" s="192"/>
      <c r="RX48" s="192"/>
      <c r="RY48" s="192"/>
      <c r="RZ48" s="192"/>
      <c r="SA48" s="192"/>
      <c r="SB48" s="192"/>
      <c r="SC48" s="192"/>
      <c r="SD48" s="192"/>
      <c r="SE48" s="192"/>
      <c r="SF48" s="192"/>
      <c r="SG48" s="192"/>
      <c r="SH48" s="192"/>
      <c r="SI48" s="192"/>
      <c r="SJ48" s="192"/>
      <c r="SK48" s="192"/>
      <c r="SL48" s="192"/>
      <c r="SM48" s="192"/>
      <c r="SN48" s="192"/>
      <c r="SO48" s="192"/>
      <c r="SP48" s="192"/>
      <c r="SQ48" s="192"/>
      <c r="SR48" s="192"/>
      <c r="SS48" s="192"/>
      <c r="ST48" s="192"/>
      <c r="SU48" s="192"/>
      <c r="SV48" s="192"/>
      <c r="SW48" s="192"/>
      <c r="SX48" s="192"/>
      <c r="SY48" s="192"/>
      <c r="SZ48" s="192"/>
      <c r="TA48" s="192"/>
      <c r="TB48" s="192"/>
      <c r="TC48" s="192"/>
      <c r="TD48" s="192"/>
      <c r="TE48" s="192"/>
      <c r="TF48" s="192"/>
      <c r="TG48" s="192"/>
      <c r="TH48" s="192"/>
      <c r="TI48" s="192"/>
      <c r="TJ48" s="192"/>
      <c r="TK48" s="192"/>
      <c r="TL48" s="192"/>
      <c r="TM48" s="192"/>
      <c r="TN48" s="192"/>
      <c r="TO48" s="192"/>
      <c r="TP48" s="192"/>
      <c r="TQ48" s="192"/>
      <c r="TR48" s="192"/>
      <c r="TS48" s="192"/>
      <c r="TT48" s="192"/>
      <c r="TU48" s="192"/>
      <c r="TV48" s="192"/>
      <c r="TW48" s="192"/>
      <c r="TX48" s="192"/>
      <c r="TY48" s="192"/>
      <c r="TZ48" s="192"/>
      <c r="UA48" s="192"/>
      <c r="UB48" s="192"/>
      <c r="UC48" s="192"/>
      <c r="UD48" s="192"/>
      <c r="UE48" s="192"/>
      <c r="UF48" s="192"/>
      <c r="UG48" s="192"/>
      <c r="UH48" s="192"/>
      <c r="UI48" s="192"/>
      <c r="UJ48" s="192"/>
      <c r="UK48" s="192"/>
      <c r="UL48" s="192"/>
      <c r="UM48" s="192"/>
      <c r="UN48" s="192"/>
      <c r="UO48" s="192"/>
      <c r="UP48" s="192"/>
      <c r="UQ48" s="192"/>
      <c r="UR48" s="192"/>
      <c r="US48" s="192"/>
      <c r="UT48" s="192"/>
      <c r="UU48" s="192"/>
      <c r="UV48" s="192"/>
      <c r="UW48" s="192"/>
      <c r="UX48" s="192"/>
      <c r="UY48" s="192"/>
      <c r="UZ48" s="192"/>
      <c r="VA48" s="192"/>
      <c r="VB48" s="192"/>
      <c r="VC48" s="192"/>
      <c r="VD48" s="192"/>
      <c r="VE48" s="192"/>
      <c r="VF48" s="192"/>
      <c r="VG48" s="192"/>
      <c r="VH48" s="192"/>
      <c r="VI48" s="192"/>
      <c r="VJ48" s="192"/>
      <c r="VK48" s="192"/>
      <c r="VL48" s="192"/>
      <c r="VM48" s="192"/>
      <c r="VN48" s="192"/>
      <c r="VO48" s="192"/>
      <c r="VP48" s="192"/>
      <c r="VQ48" s="192"/>
      <c r="VR48" s="192"/>
      <c r="VS48" s="192"/>
      <c r="VT48" s="192"/>
      <c r="VU48" s="192"/>
      <c r="VV48" s="192"/>
      <c r="VW48" s="192"/>
      <c r="VX48" s="192"/>
      <c r="VY48" s="192"/>
      <c r="VZ48" s="192"/>
      <c r="WA48" s="192"/>
      <c r="WB48" s="192"/>
      <c r="WC48" s="192"/>
      <c r="WD48" s="192"/>
      <c r="WE48" s="192"/>
      <c r="WF48" s="192"/>
      <c r="WG48" s="192"/>
      <c r="WH48" s="192"/>
      <c r="WI48" s="192"/>
      <c r="WJ48" s="192"/>
      <c r="WK48" s="192"/>
      <c r="WL48" s="192"/>
      <c r="WM48" s="192"/>
      <c r="WN48" s="192"/>
      <c r="WO48" s="192"/>
      <c r="WP48" s="192"/>
      <c r="WQ48" s="192"/>
      <c r="WR48" s="192"/>
      <c r="WS48" s="192"/>
      <c r="WT48" s="192"/>
      <c r="WU48" s="192"/>
      <c r="WV48" s="192"/>
      <c r="WW48" s="192"/>
      <c r="WX48" s="192"/>
      <c r="WY48" s="192"/>
      <c r="WZ48" s="192"/>
      <c r="XA48" s="192"/>
      <c r="XB48" s="192"/>
      <c r="XC48" s="192"/>
      <c r="XD48" s="192"/>
      <c r="XE48" s="192"/>
      <c r="XF48" s="192"/>
      <c r="XG48" s="192"/>
      <c r="XH48" s="192"/>
      <c r="XI48" s="192"/>
      <c r="XJ48" s="192"/>
      <c r="XK48" s="192"/>
      <c r="XL48" s="192"/>
      <c r="XM48" s="192"/>
      <c r="XN48" s="192"/>
      <c r="XO48" s="192"/>
      <c r="XP48" s="192"/>
      <c r="XQ48" s="192"/>
      <c r="XR48" s="192"/>
      <c r="XS48" s="192"/>
      <c r="XT48" s="192"/>
      <c r="XU48" s="192"/>
      <c r="XV48" s="192"/>
      <c r="XW48" s="192"/>
      <c r="XX48" s="192"/>
      <c r="XY48" s="192"/>
      <c r="XZ48" s="192"/>
      <c r="YA48" s="192"/>
      <c r="YB48" s="192"/>
      <c r="YC48" s="192"/>
      <c r="YD48" s="192"/>
      <c r="YE48" s="192"/>
      <c r="YF48" s="192"/>
      <c r="YG48" s="192"/>
      <c r="YH48" s="192"/>
      <c r="YI48" s="192"/>
      <c r="YJ48" s="192"/>
      <c r="YK48" s="192"/>
      <c r="YL48" s="192"/>
      <c r="YM48" s="192"/>
      <c r="YN48" s="192"/>
      <c r="YO48" s="192"/>
      <c r="YP48" s="192"/>
      <c r="YQ48" s="192"/>
      <c r="YR48" s="192"/>
      <c r="YS48" s="192"/>
      <c r="YT48" s="192"/>
      <c r="YU48" s="192"/>
      <c r="YV48" s="192"/>
      <c r="YW48" s="192"/>
      <c r="YX48" s="192"/>
      <c r="YY48" s="192"/>
      <c r="YZ48" s="192"/>
      <c r="ZA48" s="192"/>
      <c r="ZB48" s="192"/>
      <c r="ZC48" s="192"/>
      <c r="ZD48" s="192"/>
      <c r="ZE48" s="192"/>
      <c r="ZF48" s="192"/>
      <c r="ZG48" s="192"/>
      <c r="ZH48" s="192"/>
      <c r="ZI48" s="192"/>
      <c r="ZJ48" s="192"/>
      <c r="ZK48" s="192"/>
      <c r="ZL48" s="192"/>
      <c r="ZM48" s="192"/>
      <c r="ZN48" s="192"/>
      <c r="ZO48" s="192"/>
      <c r="ZP48" s="192"/>
      <c r="ZQ48" s="192"/>
      <c r="ZR48" s="192"/>
      <c r="ZS48" s="192"/>
      <c r="ZT48" s="192"/>
      <c r="ZU48" s="192"/>
      <c r="ZV48" s="192"/>
      <c r="ZW48" s="192"/>
      <c r="ZX48" s="192"/>
      <c r="ZY48" s="192"/>
      <c r="ZZ48" s="192"/>
      <c r="AAA48" s="192"/>
      <c r="AAB48" s="192"/>
      <c r="AAC48" s="192"/>
      <c r="AAD48" s="192"/>
      <c r="AAE48" s="192"/>
      <c r="AAF48" s="192"/>
      <c r="AAG48" s="192"/>
      <c r="AAH48" s="192"/>
      <c r="AAI48" s="192"/>
      <c r="AAJ48" s="192"/>
      <c r="AAK48" s="192"/>
      <c r="AAL48" s="192"/>
      <c r="AAM48" s="192"/>
      <c r="AAN48" s="192"/>
      <c r="AAO48" s="192"/>
      <c r="AAP48" s="192"/>
      <c r="AAQ48" s="192"/>
      <c r="AAR48" s="192"/>
      <c r="AAS48" s="192"/>
      <c r="AAT48" s="192"/>
      <c r="AAU48" s="192"/>
      <c r="AAV48" s="192"/>
      <c r="AAW48" s="192"/>
      <c r="AAX48" s="192"/>
      <c r="AAY48" s="192"/>
      <c r="AAZ48" s="192"/>
      <c r="ABA48" s="192"/>
      <c r="ABB48" s="192"/>
      <c r="ABC48" s="192"/>
      <c r="ABD48" s="192"/>
      <c r="ABE48" s="192"/>
      <c r="ABF48" s="192"/>
      <c r="ABG48" s="192"/>
      <c r="ABH48" s="192"/>
      <c r="ABI48" s="192"/>
      <c r="ABJ48" s="192"/>
      <c r="ABK48" s="192"/>
      <c r="ABL48" s="192"/>
      <c r="ABM48" s="192"/>
      <c r="ABN48" s="192"/>
      <c r="ABO48" s="192"/>
      <c r="ABP48" s="192"/>
      <c r="ABQ48" s="192"/>
      <c r="ABR48" s="192"/>
      <c r="ABS48" s="192"/>
      <c r="ABT48" s="192"/>
      <c r="ABU48" s="192"/>
      <c r="ABV48" s="192"/>
      <c r="ABW48" s="192"/>
      <c r="ABX48" s="192"/>
      <c r="ABY48" s="192"/>
      <c r="ABZ48" s="192"/>
      <c r="ACA48" s="192"/>
      <c r="ACB48" s="192"/>
      <c r="ACC48" s="192"/>
      <c r="ACD48" s="192"/>
      <c r="ACE48" s="192"/>
      <c r="ACF48" s="192"/>
      <c r="ACG48" s="192"/>
      <c r="ACH48" s="192"/>
      <c r="ACI48" s="192"/>
      <c r="ACJ48" s="192"/>
      <c r="ACK48" s="192"/>
      <c r="ACL48" s="192"/>
      <c r="ACM48" s="192"/>
      <c r="ACN48" s="192"/>
      <c r="ACO48" s="192"/>
      <c r="ACP48" s="192"/>
      <c r="ACQ48" s="192"/>
      <c r="ACR48" s="192"/>
      <c r="ACS48" s="192"/>
      <c r="ACT48" s="192"/>
      <c r="ACU48" s="192"/>
      <c r="ACV48" s="192"/>
      <c r="ACW48" s="192"/>
      <c r="ACX48" s="192"/>
      <c r="ACY48" s="192"/>
      <c r="ACZ48" s="192"/>
      <c r="ADA48" s="192"/>
      <c r="ADB48" s="192"/>
      <c r="ADC48" s="192"/>
      <c r="ADD48" s="192"/>
      <c r="ADE48" s="192"/>
      <c r="ADF48" s="192"/>
      <c r="ADG48" s="192"/>
      <c r="ADH48" s="192"/>
      <c r="ADI48" s="192"/>
      <c r="ADJ48" s="192"/>
      <c r="ADK48" s="192"/>
      <c r="ADL48" s="192"/>
      <c r="ADM48" s="192"/>
      <c r="ADN48" s="192"/>
      <c r="ADO48" s="192"/>
      <c r="ADP48" s="192"/>
      <c r="ADQ48" s="192"/>
      <c r="ADR48" s="192"/>
      <c r="ADS48" s="192"/>
      <c r="ADT48" s="192"/>
      <c r="ADU48" s="192"/>
      <c r="ADV48" s="192"/>
      <c r="ADW48" s="192"/>
      <c r="ADX48" s="192"/>
      <c r="ADY48" s="192"/>
      <c r="ADZ48" s="192"/>
      <c r="AEA48" s="192"/>
      <c r="AEB48" s="192"/>
      <c r="AEC48" s="192"/>
      <c r="AED48" s="192"/>
      <c r="AEE48" s="192"/>
      <c r="AEF48" s="192"/>
      <c r="AEG48" s="192"/>
      <c r="AEH48" s="192"/>
      <c r="AEI48" s="192"/>
      <c r="AEJ48" s="192"/>
      <c r="AEK48" s="192"/>
      <c r="AEL48" s="192"/>
      <c r="AEM48" s="192"/>
      <c r="AEN48" s="192"/>
      <c r="AEO48" s="192"/>
      <c r="AEP48" s="192"/>
      <c r="AEQ48" s="192"/>
      <c r="AER48" s="192"/>
      <c r="AES48" s="192"/>
      <c r="AET48" s="192"/>
      <c r="AEU48" s="192"/>
      <c r="AEV48" s="192"/>
      <c r="AEW48" s="192"/>
      <c r="AEX48" s="192"/>
      <c r="AEY48" s="192"/>
      <c r="AEZ48" s="192"/>
      <c r="AFA48" s="192"/>
      <c r="AFB48" s="192"/>
      <c r="AFC48" s="192"/>
      <c r="AFD48" s="192"/>
      <c r="AFE48" s="192"/>
      <c r="AFF48" s="192"/>
      <c r="AFG48" s="192"/>
      <c r="AFH48" s="192"/>
      <c r="AFI48" s="192"/>
      <c r="AFJ48" s="192"/>
      <c r="AFK48" s="192"/>
      <c r="AFL48" s="192"/>
      <c r="AFM48" s="192"/>
      <c r="AFN48" s="192"/>
      <c r="AFO48" s="192"/>
      <c r="AFP48" s="192"/>
      <c r="AFQ48" s="192"/>
      <c r="AFR48" s="192"/>
      <c r="AFS48" s="192"/>
      <c r="AFT48" s="192"/>
      <c r="AFU48" s="192"/>
      <c r="AFV48" s="192"/>
      <c r="AFW48" s="192"/>
      <c r="AFX48" s="192"/>
      <c r="AFY48" s="192"/>
      <c r="AFZ48" s="192"/>
      <c r="AGA48" s="192"/>
      <c r="AGB48" s="192"/>
      <c r="AGC48" s="192"/>
      <c r="AGD48" s="192"/>
      <c r="AGE48" s="192"/>
      <c r="AGF48" s="192"/>
      <c r="AGG48" s="192"/>
      <c r="AGH48" s="192"/>
      <c r="AGI48" s="192"/>
      <c r="AGJ48" s="192"/>
      <c r="AGK48" s="192"/>
      <c r="AGL48" s="192"/>
      <c r="AGM48" s="192"/>
      <c r="AGN48" s="192"/>
      <c r="AGO48" s="192"/>
      <c r="AGP48" s="192"/>
      <c r="AGQ48" s="192"/>
      <c r="AGR48" s="192"/>
      <c r="AGS48" s="192"/>
      <c r="AGT48" s="192"/>
      <c r="AGU48" s="192"/>
      <c r="AGV48" s="192"/>
      <c r="AGW48" s="192"/>
      <c r="AGX48" s="192"/>
      <c r="AGY48" s="192"/>
      <c r="AGZ48" s="192"/>
      <c r="AHA48" s="192"/>
      <c r="AHB48" s="192"/>
      <c r="AHC48" s="192"/>
      <c r="AHD48" s="192"/>
      <c r="AHE48" s="192"/>
      <c r="AHF48" s="192"/>
      <c r="AHG48" s="192"/>
      <c r="AHH48" s="192"/>
      <c r="AHI48" s="192"/>
      <c r="AHJ48" s="192"/>
      <c r="AHK48" s="192"/>
      <c r="AHL48" s="192"/>
      <c r="AHM48" s="192"/>
      <c r="AHN48" s="192"/>
      <c r="AHO48" s="192"/>
      <c r="AHP48" s="192"/>
      <c r="AHQ48" s="192"/>
      <c r="AHR48" s="192"/>
      <c r="AHS48" s="192"/>
      <c r="AHT48" s="192"/>
      <c r="AHU48" s="192"/>
      <c r="AHV48" s="192"/>
      <c r="AHW48" s="192"/>
      <c r="AHX48" s="192"/>
      <c r="AHY48" s="192"/>
      <c r="AHZ48" s="192"/>
      <c r="AIA48" s="192"/>
      <c r="AIB48" s="192"/>
      <c r="AIC48" s="192"/>
      <c r="AID48" s="192"/>
      <c r="AIE48" s="192"/>
      <c r="AIF48" s="192"/>
      <c r="AIG48" s="192"/>
      <c r="AIH48" s="192"/>
      <c r="AII48" s="192"/>
      <c r="AIJ48" s="192"/>
      <c r="AIK48" s="192"/>
      <c r="AIL48" s="192"/>
      <c r="AIM48" s="192"/>
      <c r="AIN48" s="192"/>
      <c r="AIO48" s="192"/>
      <c r="AIP48" s="192"/>
      <c r="AIQ48" s="192"/>
      <c r="AIR48" s="192"/>
      <c r="AIS48" s="192"/>
      <c r="AIT48" s="192"/>
      <c r="AIU48" s="192"/>
      <c r="AIV48" s="192"/>
      <c r="AIW48" s="192"/>
      <c r="AIX48" s="192"/>
      <c r="AIY48" s="192"/>
      <c r="AIZ48" s="192"/>
      <c r="AJA48" s="192"/>
      <c r="AJB48" s="192"/>
      <c r="AJC48" s="192"/>
      <c r="AJD48" s="192"/>
      <c r="AJE48" s="192"/>
      <c r="AJF48" s="192"/>
      <c r="AJG48" s="192"/>
      <c r="AJH48" s="192"/>
      <c r="AJI48" s="192"/>
      <c r="AJJ48" s="192"/>
      <c r="AJK48" s="192"/>
      <c r="AJL48" s="192"/>
      <c r="AJM48" s="192"/>
      <c r="AJN48" s="192"/>
      <c r="AJO48" s="192"/>
      <c r="AJP48" s="192"/>
      <c r="AJQ48" s="192"/>
      <c r="AJR48" s="192"/>
      <c r="AJS48" s="192"/>
      <c r="AJT48" s="192"/>
      <c r="AJU48" s="192"/>
      <c r="AJV48" s="192"/>
      <c r="AJW48" s="192"/>
      <c r="AJX48" s="192"/>
      <c r="AJY48" s="192"/>
      <c r="AJZ48" s="192"/>
      <c r="AKA48" s="192"/>
      <c r="AKB48" s="192"/>
      <c r="AKC48" s="192"/>
      <c r="AKD48" s="192"/>
      <c r="AKE48" s="192"/>
      <c r="AKF48" s="192"/>
      <c r="AKG48" s="192"/>
      <c r="AKH48" s="192"/>
      <c r="AKI48" s="192"/>
      <c r="AKJ48" s="192"/>
      <c r="AKK48" s="192"/>
      <c r="AKL48" s="192"/>
      <c r="AKM48" s="192"/>
      <c r="AKN48" s="192"/>
      <c r="AKO48" s="192"/>
      <c r="AKP48" s="192"/>
      <c r="AKQ48" s="192"/>
      <c r="AKR48" s="192"/>
      <c r="AKS48" s="192"/>
      <c r="AKT48" s="192"/>
      <c r="AKU48" s="192"/>
      <c r="AKV48" s="192"/>
      <c r="AKW48" s="192"/>
      <c r="AKX48" s="192"/>
      <c r="AKY48" s="192"/>
      <c r="AKZ48" s="192"/>
      <c r="ALA48" s="192"/>
      <c r="ALB48" s="192"/>
      <c r="ALC48" s="192"/>
      <c r="ALD48" s="192"/>
      <c r="ALE48" s="192"/>
      <c r="ALF48" s="192"/>
      <c r="ALG48" s="192"/>
      <c r="ALH48" s="192"/>
      <c r="ALI48" s="192"/>
      <c r="ALJ48" s="192"/>
      <c r="ALK48" s="192"/>
      <c r="ALL48" s="192"/>
      <c r="ALM48" s="192"/>
      <c r="ALN48" s="192"/>
      <c r="ALO48" s="192"/>
      <c r="ALP48" s="192"/>
      <c r="ALQ48" s="192"/>
      <c r="ALR48" s="192"/>
      <c r="ALS48" s="192"/>
      <c r="ALT48" s="192"/>
      <c r="ALU48" s="192"/>
      <c r="ALV48" s="192"/>
      <c r="ALW48" s="192"/>
      <c r="ALX48" s="192"/>
      <c r="ALY48" s="192"/>
      <c r="ALZ48" s="192"/>
      <c r="AMA48" s="192"/>
      <c r="AMB48" s="192"/>
      <c r="AMC48" s="192"/>
      <c r="AMD48" s="192"/>
      <c r="AME48" s="192"/>
      <c r="AMF48" s="192"/>
      <c r="AMG48" s="192"/>
      <c r="AMH48" s="192"/>
      <c r="AMI48" s="192"/>
      <c r="AMJ48" s="192"/>
      <c r="AMK48" s="192"/>
      <c r="AML48" s="192"/>
      <c r="AMM48" s="192"/>
      <c r="AMN48" s="192"/>
      <c r="AMO48" s="192"/>
      <c r="AMP48" s="192"/>
      <c r="AMQ48" s="192"/>
      <c r="AMR48" s="192"/>
      <c r="AMS48" s="192"/>
      <c r="AMT48" s="192"/>
      <c r="AMU48" s="192"/>
      <c r="AMV48" s="192"/>
      <c r="AMW48" s="192"/>
      <c r="AMX48" s="192"/>
      <c r="AMY48" s="192"/>
      <c r="AMZ48" s="192"/>
      <c r="ANA48" s="192"/>
      <c r="ANB48" s="192"/>
      <c r="ANC48" s="192"/>
      <c r="AND48" s="192"/>
      <c r="ANE48" s="192"/>
      <c r="ANF48" s="192"/>
      <c r="ANG48" s="192"/>
      <c r="ANH48" s="192"/>
      <c r="ANI48" s="192"/>
      <c r="ANJ48" s="192"/>
      <c r="ANK48" s="192"/>
      <c r="ANL48" s="192"/>
      <c r="ANM48" s="192"/>
      <c r="ANN48" s="192"/>
      <c r="ANO48" s="192"/>
      <c r="ANP48" s="192"/>
      <c r="ANQ48" s="192"/>
      <c r="ANR48" s="192"/>
      <c r="ANS48" s="192"/>
      <c r="ANT48" s="192"/>
      <c r="ANU48" s="192"/>
      <c r="ANV48" s="192"/>
      <c r="ANW48" s="192"/>
      <c r="ANX48" s="192"/>
      <c r="ANY48" s="192"/>
      <c r="ANZ48" s="192"/>
      <c r="AOA48" s="192"/>
      <c r="AOB48" s="192"/>
      <c r="AOC48" s="192"/>
      <c r="AOD48" s="192"/>
      <c r="AOE48" s="192"/>
      <c r="AOF48" s="192"/>
      <c r="AOG48" s="192"/>
      <c r="AOH48" s="192"/>
      <c r="AOI48" s="192"/>
      <c r="AOJ48" s="192"/>
      <c r="AOK48" s="192"/>
      <c r="AOL48" s="192"/>
      <c r="AOM48" s="192"/>
      <c r="AON48" s="192"/>
      <c r="AOO48" s="192"/>
      <c r="AOP48" s="192"/>
      <c r="AOQ48" s="192"/>
      <c r="AOR48" s="192"/>
      <c r="AOS48" s="192"/>
      <c r="AOT48" s="192"/>
      <c r="AOU48" s="192"/>
      <c r="AOV48" s="192"/>
      <c r="AOW48" s="192"/>
      <c r="AOX48" s="192"/>
      <c r="AOY48" s="192"/>
      <c r="AOZ48" s="192"/>
      <c r="APA48" s="192"/>
      <c r="APB48" s="192"/>
      <c r="APC48" s="192"/>
      <c r="APD48" s="192"/>
      <c r="APE48" s="192"/>
      <c r="APF48" s="192"/>
      <c r="APG48" s="192"/>
      <c r="APH48" s="192"/>
      <c r="API48" s="192"/>
      <c r="APJ48" s="192"/>
      <c r="APK48" s="192"/>
      <c r="APL48" s="192"/>
      <c r="APM48" s="192"/>
      <c r="APN48" s="192"/>
      <c r="APO48" s="192"/>
      <c r="APP48" s="192"/>
      <c r="APQ48" s="192"/>
      <c r="APR48" s="192"/>
      <c r="APS48" s="192"/>
      <c r="APT48" s="192"/>
      <c r="APU48" s="192"/>
      <c r="APV48" s="192"/>
      <c r="APW48" s="192"/>
      <c r="APX48" s="192"/>
      <c r="APY48" s="192"/>
      <c r="APZ48" s="192"/>
      <c r="AQA48" s="192"/>
      <c r="AQB48" s="192"/>
      <c r="AQC48" s="192"/>
      <c r="AQD48" s="192"/>
      <c r="AQE48" s="192"/>
      <c r="AQF48" s="192"/>
      <c r="AQG48" s="192"/>
      <c r="AQH48" s="192"/>
      <c r="AQI48" s="192"/>
      <c r="AQJ48" s="192"/>
      <c r="AQK48" s="192"/>
      <c r="AQL48" s="192"/>
      <c r="AQM48" s="192"/>
      <c r="AQN48" s="192"/>
      <c r="AQO48" s="192"/>
      <c r="AQP48" s="192"/>
      <c r="AQQ48" s="192"/>
      <c r="AQR48" s="192"/>
      <c r="AQS48" s="192"/>
      <c r="AQT48" s="192"/>
      <c r="AQU48" s="192"/>
      <c r="AQV48" s="192"/>
      <c r="AQW48" s="192"/>
      <c r="AQX48" s="192"/>
      <c r="AQY48" s="192"/>
      <c r="AQZ48" s="192"/>
      <c r="ARA48" s="192"/>
      <c r="ARB48" s="192"/>
      <c r="ARC48" s="192"/>
      <c r="ARD48" s="192"/>
      <c r="ARE48" s="192"/>
      <c r="ARF48" s="192"/>
      <c r="ARG48" s="192"/>
      <c r="ARH48" s="192"/>
      <c r="ARI48" s="192"/>
      <c r="ARJ48" s="192"/>
      <c r="ARK48" s="192"/>
      <c r="ARL48" s="192"/>
      <c r="ARM48" s="192"/>
      <c r="ARN48" s="192"/>
      <c r="ARO48" s="192"/>
      <c r="ARP48" s="192"/>
      <c r="ARQ48" s="192"/>
      <c r="ARR48" s="192"/>
      <c r="ARS48" s="192"/>
      <c r="ART48" s="192"/>
      <c r="ARU48" s="192"/>
      <c r="ARV48" s="192"/>
      <c r="ARW48" s="192"/>
      <c r="ARX48" s="192"/>
      <c r="ARY48" s="192"/>
      <c r="ARZ48" s="192"/>
      <c r="ASA48" s="192"/>
      <c r="ASB48" s="192"/>
      <c r="ASC48" s="192"/>
      <c r="ASD48" s="192"/>
      <c r="ASE48" s="192"/>
      <c r="ASF48" s="192"/>
      <c r="ASG48" s="192"/>
      <c r="ASH48" s="192"/>
      <c r="ASI48" s="192"/>
      <c r="ASJ48" s="192"/>
      <c r="ASK48" s="192"/>
      <c r="ASL48" s="192"/>
      <c r="ASM48" s="192"/>
      <c r="ASN48" s="192"/>
      <c r="ASO48" s="192"/>
      <c r="ASP48" s="192"/>
      <c r="ASQ48" s="192"/>
      <c r="ASR48" s="192"/>
      <c r="ASS48" s="192"/>
      <c r="AST48" s="192"/>
      <c r="ASU48" s="192"/>
      <c r="ASV48" s="192"/>
      <c r="ASW48" s="192"/>
      <c r="ASX48" s="192"/>
      <c r="ASY48" s="192"/>
      <c r="ASZ48" s="192"/>
      <c r="ATA48" s="192"/>
      <c r="ATB48" s="192"/>
      <c r="ATC48" s="192"/>
      <c r="ATD48" s="192"/>
      <c r="ATE48" s="192"/>
      <c r="ATF48" s="192"/>
      <c r="ATG48" s="192"/>
      <c r="ATH48" s="192"/>
      <c r="ATI48" s="192"/>
      <c r="ATJ48" s="192"/>
      <c r="ATK48" s="192"/>
      <c r="ATL48" s="192"/>
      <c r="ATM48" s="192"/>
      <c r="ATN48" s="192"/>
      <c r="ATO48" s="192"/>
      <c r="ATP48" s="192"/>
      <c r="ATQ48" s="192"/>
      <c r="ATR48" s="192"/>
      <c r="ATS48" s="192"/>
      <c r="ATT48" s="192"/>
      <c r="ATU48" s="192"/>
      <c r="ATV48" s="192"/>
      <c r="ATW48" s="192"/>
      <c r="ATX48" s="192"/>
      <c r="ATY48" s="192"/>
      <c r="ATZ48" s="192"/>
      <c r="AUA48" s="192"/>
      <c r="AUB48" s="192"/>
      <c r="AUC48" s="192"/>
      <c r="AUD48" s="192"/>
      <c r="AUE48" s="192"/>
      <c r="AUF48" s="192"/>
      <c r="AUG48" s="192"/>
      <c r="AUH48" s="192"/>
      <c r="AUI48" s="192"/>
      <c r="AUJ48" s="192"/>
      <c r="AUK48" s="192"/>
      <c r="AUL48" s="192"/>
      <c r="AUM48" s="192"/>
      <c r="AUN48" s="192"/>
      <c r="AUO48" s="192"/>
      <c r="AUP48" s="192"/>
      <c r="AUQ48" s="192"/>
      <c r="AUR48" s="192"/>
      <c r="AUS48" s="192"/>
      <c r="AUT48" s="192"/>
      <c r="AUU48" s="192"/>
      <c r="AUV48" s="192"/>
      <c r="AUW48" s="192"/>
      <c r="AUX48" s="192"/>
      <c r="AUY48" s="192"/>
      <c r="AUZ48" s="192"/>
      <c r="AVA48" s="192"/>
      <c r="AVB48" s="192"/>
      <c r="AVC48" s="192"/>
      <c r="AVD48" s="192"/>
      <c r="AVE48" s="192"/>
      <c r="AVF48" s="192"/>
      <c r="AVG48" s="192"/>
      <c r="AVH48" s="192"/>
      <c r="AVI48" s="192"/>
      <c r="AVJ48" s="192"/>
      <c r="AVK48" s="192"/>
      <c r="AVL48" s="192"/>
      <c r="AVM48" s="192"/>
      <c r="AVN48" s="192"/>
      <c r="AVO48" s="192"/>
      <c r="AVP48" s="192"/>
      <c r="AVQ48" s="192"/>
      <c r="AVR48" s="192"/>
      <c r="AVS48" s="192"/>
      <c r="AVT48" s="192"/>
      <c r="AVU48" s="192"/>
      <c r="AVV48" s="192"/>
      <c r="AVW48" s="192"/>
      <c r="AVX48" s="192"/>
      <c r="AVY48" s="192"/>
      <c r="AVZ48" s="192"/>
      <c r="AWA48" s="192"/>
      <c r="AWB48" s="192"/>
      <c r="AWC48" s="192"/>
      <c r="AWD48" s="192"/>
      <c r="AWE48" s="192"/>
      <c r="AWF48" s="192"/>
      <c r="AWG48" s="192"/>
      <c r="AWH48" s="192"/>
      <c r="AWI48" s="192"/>
      <c r="AWJ48" s="192"/>
      <c r="AWK48" s="192"/>
      <c r="AWL48" s="192"/>
      <c r="AWM48" s="192"/>
      <c r="AWN48" s="192"/>
      <c r="AWO48" s="192"/>
      <c r="AWP48" s="192"/>
      <c r="AWQ48" s="192"/>
      <c r="AWR48" s="192"/>
      <c r="AWS48" s="192"/>
      <c r="AWT48" s="192"/>
      <c r="AWU48" s="192"/>
      <c r="AWV48" s="192"/>
      <c r="AWW48" s="192"/>
      <c r="AWX48" s="192"/>
      <c r="AWY48" s="192"/>
      <c r="AWZ48" s="192"/>
      <c r="AXA48" s="192"/>
      <c r="AXB48" s="192"/>
      <c r="AXC48" s="192"/>
      <c r="AXD48" s="192"/>
      <c r="AXE48" s="192"/>
      <c r="AXF48" s="192"/>
      <c r="AXG48" s="192"/>
      <c r="AXH48" s="192"/>
      <c r="AXI48" s="192"/>
      <c r="AXJ48" s="192"/>
      <c r="AXK48" s="192"/>
      <c r="AXL48" s="192"/>
      <c r="AXM48" s="192"/>
      <c r="AXN48" s="192"/>
      <c r="AXO48" s="192"/>
      <c r="AXP48" s="192"/>
      <c r="AXQ48" s="192"/>
      <c r="AXR48" s="192"/>
      <c r="AXS48" s="192"/>
      <c r="AXT48" s="192"/>
      <c r="AXU48" s="192"/>
      <c r="AXV48" s="192"/>
      <c r="AXW48" s="192"/>
      <c r="AXX48" s="192"/>
      <c r="AXY48" s="192"/>
      <c r="AXZ48" s="192"/>
      <c r="AYA48" s="192"/>
      <c r="AYB48" s="192"/>
      <c r="AYC48" s="192"/>
      <c r="AYD48" s="192"/>
      <c r="AYE48" s="192"/>
      <c r="AYF48" s="192"/>
      <c r="AYG48" s="192"/>
      <c r="AYH48" s="192"/>
      <c r="AYI48" s="192"/>
      <c r="AYJ48" s="192"/>
      <c r="AYK48" s="192"/>
      <c r="AYL48" s="192"/>
      <c r="AYM48" s="192"/>
      <c r="AYN48" s="192"/>
      <c r="AYO48" s="192"/>
      <c r="AYP48" s="192"/>
      <c r="AYQ48" s="192"/>
      <c r="AYR48" s="192"/>
      <c r="AYS48" s="192"/>
      <c r="AYT48" s="192"/>
      <c r="AYU48" s="192"/>
      <c r="AYV48" s="192"/>
      <c r="AYW48" s="192"/>
      <c r="AYX48" s="192"/>
      <c r="AYY48" s="192"/>
      <c r="AYZ48" s="192"/>
      <c r="AZA48" s="192"/>
      <c r="AZB48" s="192"/>
      <c r="AZC48" s="192"/>
      <c r="AZD48" s="192"/>
      <c r="AZE48" s="192"/>
      <c r="AZF48" s="192"/>
      <c r="AZG48" s="192"/>
      <c r="AZH48" s="192"/>
      <c r="AZI48" s="192"/>
      <c r="AZJ48" s="192"/>
      <c r="AZK48" s="192"/>
      <c r="AZL48" s="192"/>
      <c r="AZM48" s="192"/>
      <c r="AZN48" s="192"/>
      <c r="AZO48" s="192"/>
      <c r="AZP48" s="192"/>
      <c r="AZQ48" s="192"/>
      <c r="AZR48" s="192"/>
      <c r="AZS48" s="192"/>
      <c r="AZT48" s="192"/>
      <c r="AZU48" s="192"/>
      <c r="AZV48" s="192"/>
      <c r="AZW48" s="192"/>
      <c r="AZX48" s="192"/>
      <c r="AZY48" s="192"/>
      <c r="AZZ48" s="192"/>
      <c r="BAA48" s="192"/>
      <c r="BAB48" s="192"/>
      <c r="BAC48" s="192"/>
      <c r="BAD48" s="192"/>
      <c r="BAE48" s="192"/>
      <c r="BAF48" s="192"/>
      <c r="BAG48" s="192"/>
      <c r="BAH48" s="192"/>
      <c r="BAI48" s="192"/>
      <c r="BAJ48" s="192"/>
      <c r="BAK48" s="192"/>
      <c r="BAL48" s="192"/>
      <c r="BAM48" s="192"/>
      <c r="BAN48" s="192"/>
      <c r="BAO48" s="192"/>
      <c r="BAP48" s="192"/>
      <c r="BAQ48" s="192"/>
      <c r="BAR48" s="192"/>
      <c r="BAS48" s="192"/>
      <c r="BAT48" s="192"/>
      <c r="BAU48" s="192"/>
      <c r="BAV48" s="192"/>
      <c r="BAW48" s="192"/>
      <c r="BAX48" s="192"/>
      <c r="BAY48" s="192"/>
      <c r="BAZ48" s="192"/>
      <c r="BBA48" s="192"/>
      <c r="BBB48" s="192"/>
      <c r="BBC48" s="192"/>
      <c r="BBD48" s="192"/>
      <c r="BBE48" s="192"/>
      <c r="BBF48" s="192"/>
      <c r="BBG48" s="192"/>
      <c r="BBH48" s="192"/>
      <c r="BBI48" s="192"/>
      <c r="BBJ48" s="192"/>
      <c r="BBK48" s="192"/>
      <c r="BBL48" s="192"/>
      <c r="BBM48" s="192"/>
      <c r="BBN48" s="192"/>
      <c r="BBO48" s="192"/>
      <c r="BBP48" s="192"/>
      <c r="BBQ48" s="192"/>
      <c r="BBR48" s="192"/>
      <c r="BBS48" s="192"/>
      <c r="BBT48" s="192"/>
      <c r="BBU48" s="192"/>
      <c r="BBV48" s="192"/>
      <c r="BBW48" s="192"/>
      <c r="BBX48" s="192"/>
      <c r="BBY48" s="192"/>
      <c r="BBZ48" s="192"/>
      <c r="BCA48" s="192"/>
      <c r="BCB48" s="192"/>
      <c r="BCC48" s="192"/>
      <c r="BCD48" s="192"/>
      <c r="BCE48" s="192"/>
      <c r="BCF48" s="192"/>
      <c r="BCG48" s="192"/>
      <c r="BCH48" s="192"/>
      <c r="BCI48" s="192"/>
      <c r="BCJ48" s="192"/>
      <c r="BCK48" s="192"/>
      <c r="BCL48" s="192"/>
      <c r="BCM48" s="192"/>
      <c r="BCN48" s="192"/>
      <c r="BCO48" s="192"/>
      <c r="BCP48" s="192"/>
      <c r="BCQ48" s="192"/>
      <c r="BCR48" s="192"/>
      <c r="BCS48" s="192"/>
      <c r="BCT48" s="192"/>
      <c r="BCU48" s="192"/>
      <c r="BCV48" s="192"/>
      <c r="BCW48" s="192"/>
      <c r="BCX48" s="192"/>
      <c r="BCY48" s="192"/>
      <c r="BCZ48" s="192"/>
      <c r="BDA48" s="192"/>
      <c r="BDB48" s="192"/>
      <c r="BDC48" s="192"/>
      <c r="BDD48" s="192"/>
      <c r="BDE48" s="192"/>
      <c r="BDF48" s="192"/>
      <c r="BDG48" s="192"/>
      <c r="BDH48" s="192"/>
      <c r="BDI48" s="192"/>
      <c r="BDJ48" s="192"/>
      <c r="BDK48" s="192"/>
      <c r="BDL48" s="192"/>
      <c r="BDM48" s="192"/>
      <c r="BDN48" s="192"/>
      <c r="BDO48" s="192"/>
      <c r="BDP48" s="192"/>
      <c r="BDQ48" s="192"/>
      <c r="BDR48" s="192"/>
      <c r="BDS48" s="192"/>
      <c r="BDT48" s="192"/>
      <c r="BDU48" s="192"/>
      <c r="BDV48" s="192"/>
      <c r="BDW48" s="192"/>
      <c r="BDX48" s="192"/>
    </row>
    <row r="49" spans="2:1480" s="178" customFormat="1" ht="20.100000000000001" customHeight="1" thickBot="1">
      <c r="B49" s="398" t="s">
        <v>535</v>
      </c>
      <c r="C49" s="398"/>
      <c r="D49" s="398"/>
      <c r="E49" s="398"/>
      <c r="F49" s="398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  <c r="EC49" s="192"/>
      <c r="ED49" s="192"/>
      <c r="EE49" s="192"/>
      <c r="EF49" s="192"/>
      <c r="EG49" s="192"/>
      <c r="EH49" s="192"/>
      <c r="EI49" s="192"/>
      <c r="EJ49" s="192"/>
      <c r="EK49" s="192"/>
      <c r="EL49" s="192"/>
      <c r="EM49" s="192"/>
      <c r="EN49" s="192"/>
      <c r="EO49" s="192"/>
      <c r="EP49" s="192"/>
      <c r="EQ49" s="192"/>
      <c r="ER49" s="192"/>
      <c r="ES49" s="192"/>
      <c r="ET49" s="192"/>
      <c r="EU49" s="192"/>
      <c r="EV49" s="192"/>
      <c r="EW49" s="192"/>
      <c r="EX49" s="192"/>
      <c r="EY49" s="192"/>
      <c r="EZ49" s="192"/>
      <c r="FA49" s="192"/>
      <c r="FB49" s="192"/>
      <c r="FC49" s="192"/>
      <c r="FD49" s="192"/>
      <c r="FE49" s="192"/>
      <c r="FF49" s="192"/>
      <c r="FG49" s="192"/>
      <c r="FH49" s="192"/>
      <c r="FI49" s="192"/>
      <c r="FJ49" s="192"/>
      <c r="FK49" s="192"/>
      <c r="FL49" s="192"/>
      <c r="FM49" s="192"/>
      <c r="FN49" s="192"/>
      <c r="FO49" s="192"/>
      <c r="FP49" s="192"/>
      <c r="FQ49" s="192"/>
      <c r="FR49" s="192"/>
      <c r="FS49" s="192"/>
      <c r="FT49" s="192"/>
      <c r="FU49" s="192"/>
      <c r="FV49" s="192"/>
      <c r="FW49" s="192"/>
      <c r="FX49" s="192"/>
      <c r="FY49" s="192"/>
      <c r="FZ49" s="192"/>
      <c r="GA49" s="192"/>
      <c r="GB49" s="192"/>
      <c r="GC49" s="192"/>
      <c r="GD49" s="192"/>
      <c r="GE49" s="192"/>
      <c r="GF49" s="192"/>
      <c r="GG49" s="192"/>
      <c r="GH49" s="192"/>
      <c r="GI49" s="192"/>
      <c r="GJ49" s="192"/>
      <c r="GK49" s="192"/>
      <c r="GL49" s="192"/>
      <c r="GM49" s="192"/>
      <c r="GN49" s="192"/>
      <c r="GO49" s="192"/>
      <c r="GP49" s="192"/>
      <c r="GQ49" s="192"/>
      <c r="GR49" s="192"/>
      <c r="GS49" s="192"/>
      <c r="GT49" s="192"/>
      <c r="GU49" s="192"/>
      <c r="GV49" s="192"/>
      <c r="GW49" s="192"/>
      <c r="GX49" s="192"/>
      <c r="GY49" s="192"/>
      <c r="GZ49" s="192"/>
      <c r="HA49" s="192"/>
      <c r="HB49" s="192"/>
      <c r="HC49" s="192"/>
      <c r="HD49" s="192"/>
      <c r="HE49" s="192"/>
      <c r="HF49" s="192"/>
      <c r="HG49" s="192"/>
      <c r="HH49" s="192"/>
      <c r="HI49" s="192"/>
      <c r="HJ49" s="192"/>
      <c r="HK49" s="192"/>
      <c r="HL49" s="192"/>
      <c r="HM49" s="192"/>
      <c r="HN49" s="192"/>
      <c r="HO49" s="192"/>
      <c r="HP49" s="192"/>
      <c r="HQ49" s="192"/>
      <c r="HR49" s="192"/>
      <c r="HS49" s="192"/>
      <c r="HT49" s="192"/>
      <c r="HU49" s="192"/>
      <c r="HV49" s="192"/>
      <c r="HW49" s="192"/>
      <c r="HX49" s="192"/>
      <c r="HY49" s="192"/>
      <c r="HZ49" s="192"/>
      <c r="IA49" s="192"/>
      <c r="IB49" s="192"/>
      <c r="IC49" s="192"/>
      <c r="ID49" s="192"/>
      <c r="IE49" s="192"/>
      <c r="IF49" s="192"/>
      <c r="IG49" s="192"/>
      <c r="IH49" s="192"/>
      <c r="II49" s="192"/>
      <c r="IJ49" s="192"/>
      <c r="IK49" s="192"/>
      <c r="IL49" s="192"/>
      <c r="IM49" s="192"/>
      <c r="IN49" s="192"/>
      <c r="IO49" s="192"/>
      <c r="IP49" s="192"/>
      <c r="IQ49" s="192"/>
      <c r="IR49" s="192"/>
      <c r="IS49" s="192"/>
      <c r="IT49" s="192"/>
      <c r="IU49" s="192"/>
      <c r="IV49" s="192"/>
      <c r="IW49" s="192"/>
      <c r="IX49" s="192"/>
      <c r="IY49" s="192"/>
      <c r="IZ49" s="192"/>
      <c r="JA49" s="192"/>
      <c r="JB49" s="192"/>
      <c r="JC49" s="192"/>
      <c r="JD49" s="192"/>
      <c r="JE49" s="192"/>
      <c r="JF49" s="192"/>
      <c r="JG49" s="192"/>
      <c r="JH49" s="192"/>
      <c r="JI49" s="192"/>
      <c r="JJ49" s="192"/>
      <c r="JK49" s="192"/>
      <c r="JL49" s="192"/>
      <c r="JM49" s="192"/>
      <c r="JN49" s="192"/>
      <c r="JO49" s="192"/>
      <c r="JP49" s="192"/>
      <c r="JQ49" s="192"/>
      <c r="JR49" s="192"/>
      <c r="JS49" s="192"/>
      <c r="JT49" s="192"/>
      <c r="JU49" s="192"/>
      <c r="JV49" s="192"/>
      <c r="JW49" s="192"/>
      <c r="JX49" s="192"/>
      <c r="JY49" s="192"/>
      <c r="JZ49" s="192"/>
      <c r="KA49" s="192"/>
      <c r="KB49" s="192"/>
      <c r="KC49" s="192"/>
      <c r="KD49" s="192"/>
      <c r="KE49" s="192"/>
      <c r="KF49" s="192"/>
      <c r="KG49" s="192"/>
      <c r="KH49" s="192"/>
      <c r="KI49" s="192"/>
      <c r="KJ49" s="192"/>
      <c r="KK49" s="192"/>
      <c r="KL49" s="192"/>
      <c r="KM49" s="192"/>
      <c r="KN49" s="192"/>
      <c r="KO49" s="192"/>
      <c r="KP49" s="192"/>
      <c r="KQ49" s="192"/>
      <c r="KR49" s="192"/>
      <c r="KS49" s="192"/>
      <c r="KT49" s="192"/>
      <c r="KU49" s="192"/>
      <c r="KV49" s="192"/>
      <c r="KW49" s="192"/>
      <c r="KX49" s="192"/>
      <c r="KY49" s="192"/>
      <c r="KZ49" s="192"/>
      <c r="LA49" s="192"/>
      <c r="LB49" s="192"/>
      <c r="LC49" s="192"/>
      <c r="LD49" s="192"/>
      <c r="LE49" s="192"/>
      <c r="LF49" s="192"/>
      <c r="LG49" s="192"/>
      <c r="LH49" s="192"/>
      <c r="LI49" s="192"/>
      <c r="LJ49" s="192"/>
      <c r="LK49" s="192"/>
      <c r="LL49" s="192"/>
      <c r="LM49" s="192"/>
      <c r="LN49" s="192"/>
      <c r="LO49" s="192"/>
      <c r="LP49" s="192"/>
      <c r="LQ49" s="192"/>
      <c r="LR49" s="192"/>
      <c r="LS49" s="192"/>
      <c r="LT49" s="192"/>
      <c r="LU49" s="192"/>
      <c r="LV49" s="192"/>
      <c r="LW49" s="192"/>
      <c r="LX49" s="192"/>
      <c r="LY49" s="192"/>
      <c r="LZ49" s="192"/>
      <c r="MA49" s="192"/>
      <c r="MB49" s="192"/>
      <c r="MC49" s="192"/>
      <c r="MD49" s="192"/>
      <c r="ME49" s="192"/>
      <c r="MF49" s="192"/>
      <c r="MG49" s="192"/>
      <c r="MH49" s="192"/>
      <c r="MI49" s="192"/>
      <c r="MJ49" s="192"/>
      <c r="MK49" s="192"/>
      <c r="ML49" s="192"/>
      <c r="MM49" s="192"/>
      <c r="MN49" s="192"/>
      <c r="MO49" s="192"/>
      <c r="MP49" s="192"/>
      <c r="MQ49" s="192"/>
      <c r="MR49" s="192"/>
      <c r="MS49" s="192"/>
      <c r="MT49" s="192"/>
      <c r="MU49" s="192"/>
      <c r="MV49" s="192"/>
      <c r="MW49" s="192"/>
      <c r="MX49" s="192"/>
      <c r="MY49" s="192"/>
      <c r="MZ49" s="192"/>
      <c r="NA49" s="192"/>
      <c r="NB49" s="192"/>
      <c r="NC49" s="192"/>
      <c r="ND49" s="192"/>
      <c r="NE49" s="192"/>
      <c r="NF49" s="192"/>
      <c r="NG49" s="192"/>
      <c r="NH49" s="192"/>
      <c r="NI49" s="192"/>
      <c r="NJ49" s="192"/>
      <c r="NK49" s="192"/>
      <c r="NL49" s="192"/>
      <c r="NM49" s="192"/>
      <c r="NN49" s="192"/>
      <c r="NO49" s="192"/>
      <c r="NP49" s="192"/>
      <c r="NQ49" s="192"/>
      <c r="NR49" s="192"/>
      <c r="NS49" s="192"/>
      <c r="NT49" s="192"/>
      <c r="NU49" s="192"/>
      <c r="NV49" s="192"/>
      <c r="NW49" s="192"/>
      <c r="NX49" s="192"/>
      <c r="NY49" s="192"/>
      <c r="NZ49" s="192"/>
      <c r="OA49" s="192"/>
      <c r="OB49" s="192"/>
      <c r="OC49" s="192"/>
      <c r="OD49" s="192"/>
      <c r="OE49" s="192"/>
      <c r="OF49" s="192"/>
      <c r="OG49" s="192"/>
      <c r="OH49" s="192"/>
      <c r="OI49" s="192"/>
      <c r="OJ49" s="192"/>
      <c r="OK49" s="192"/>
      <c r="OL49" s="192"/>
      <c r="OM49" s="192"/>
      <c r="ON49" s="192"/>
      <c r="OO49" s="192"/>
      <c r="OP49" s="192"/>
      <c r="OQ49" s="192"/>
      <c r="OR49" s="192"/>
      <c r="OS49" s="192"/>
      <c r="OT49" s="192"/>
      <c r="OU49" s="192"/>
      <c r="OV49" s="192"/>
      <c r="OW49" s="192"/>
      <c r="OX49" s="192"/>
      <c r="OY49" s="192"/>
      <c r="OZ49" s="192"/>
      <c r="PA49" s="192"/>
      <c r="PB49" s="192"/>
      <c r="PC49" s="192"/>
      <c r="PD49" s="192"/>
      <c r="PE49" s="192"/>
      <c r="PF49" s="192"/>
      <c r="PG49" s="192"/>
      <c r="PH49" s="192"/>
      <c r="PI49" s="192"/>
      <c r="PJ49" s="192"/>
      <c r="PK49" s="192"/>
      <c r="PL49" s="192"/>
      <c r="PM49" s="192"/>
      <c r="PN49" s="192"/>
      <c r="PO49" s="192"/>
      <c r="PP49" s="192"/>
      <c r="PQ49" s="192"/>
      <c r="PR49" s="192"/>
      <c r="PS49" s="192"/>
      <c r="PT49" s="192"/>
      <c r="PU49" s="192"/>
      <c r="PV49" s="192"/>
      <c r="PW49" s="192"/>
      <c r="PX49" s="192"/>
      <c r="PY49" s="192"/>
      <c r="PZ49" s="192"/>
      <c r="QA49" s="192"/>
      <c r="QB49" s="192"/>
      <c r="QC49" s="192"/>
      <c r="QD49" s="192"/>
      <c r="QE49" s="192"/>
      <c r="QF49" s="192"/>
      <c r="QG49" s="192"/>
      <c r="QH49" s="192"/>
      <c r="QI49" s="192"/>
      <c r="QJ49" s="192"/>
      <c r="QK49" s="192"/>
      <c r="QL49" s="192"/>
      <c r="QM49" s="192"/>
      <c r="QN49" s="192"/>
      <c r="QO49" s="192"/>
      <c r="QP49" s="192"/>
      <c r="QQ49" s="192"/>
      <c r="QR49" s="192"/>
      <c r="QS49" s="192"/>
      <c r="QT49" s="192"/>
      <c r="QU49" s="192"/>
      <c r="QV49" s="192"/>
      <c r="QW49" s="192"/>
      <c r="QX49" s="192"/>
      <c r="QY49" s="192"/>
      <c r="QZ49" s="192"/>
      <c r="RA49" s="192"/>
      <c r="RB49" s="192"/>
      <c r="RC49" s="192"/>
      <c r="RD49" s="192"/>
      <c r="RE49" s="192"/>
      <c r="RF49" s="192"/>
      <c r="RG49" s="192"/>
      <c r="RH49" s="192"/>
      <c r="RI49" s="192"/>
      <c r="RJ49" s="192"/>
      <c r="RK49" s="192"/>
      <c r="RL49" s="192"/>
      <c r="RM49" s="192"/>
      <c r="RN49" s="192"/>
      <c r="RO49" s="192"/>
      <c r="RP49" s="192"/>
      <c r="RQ49" s="192"/>
      <c r="RR49" s="192"/>
      <c r="RS49" s="192"/>
      <c r="RT49" s="192"/>
      <c r="RU49" s="192"/>
      <c r="RV49" s="192"/>
      <c r="RW49" s="192"/>
      <c r="RX49" s="192"/>
      <c r="RY49" s="192"/>
      <c r="RZ49" s="192"/>
      <c r="SA49" s="192"/>
      <c r="SB49" s="192"/>
      <c r="SC49" s="192"/>
      <c r="SD49" s="192"/>
      <c r="SE49" s="192"/>
      <c r="SF49" s="192"/>
      <c r="SG49" s="192"/>
      <c r="SH49" s="192"/>
      <c r="SI49" s="192"/>
      <c r="SJ49" s="192"/>
      <c r="SK49" s="192"/>
      <c r="SL49" s="192"/>
      <c r="SM49" s="192"/>
      <c r="SN49" s="192"/>
      <c r="SO49" s="192"/>
      <c r="SP49" s="192"/>
      <c r="SQ49" s="192"/>
      <c r="SR49" s="192"/>
      <c r="SS49" s="192"/>
      <c r="ST49" s="192"/>
      <c r="SU49" s="192"/>
      <c r="SV49" s="192"/>
      <c r="SW49" s="192"/>
      <c r="SX49" s="192"/>
      <c r="SY49" s="192"/>
      <c r="SZ49" s="192"/>
      <c r="TA49" s="192"/>
      <c r="TB49" s="192"/>
      <c r="TC49" s="192"/>
      <c r="TD49" s="192"/>
      <c r="TE49" s="192"/>
      <c r="TF49" s="192"/>
      <c r="TG49" s="192"/>
      <c r="TH49" s="192"/>
      <c r="TI49" s="192"/>
      <c r="TJ49" s="192"/>
      <c r="TK49" s="192"/>
      <c r="TL49" s="192"/>
      <c r="TM49" s="192"/>
      <c r="TN49" s="192"/>
      <c r="TO49" s="192"/>
      <c r="TP49" s="192"/>
      <c r="TQ49" s="192"/>
      <c r="TR49" s="192"/>
      <c r="TS49" s="192"/>
      <c r="TT49" s="192"/>
      <c r="TU49" s="192"/>
      <c r="TV49" s="192"/>
      <c r="TW49" s="192"/>
      <c r="TX49" s="192"/>
      <c r="TY49" s="192"/>
      <c r="TZ49" s="192"/>
      <c r="UA49" s="192"/>
      <c r="UB49" s="192"/>
      <c r="UC49" s="192"/>
      <c r="UD49" s="192"/>
      <c r="UE49" s="192"/>
      <c r="UF49" s="192"/>
      <c r="UG49" s="192"/>
      <c r="UH49" s="192"/>
      <c r="UI49" s="192"/>
      <c r="UJ49" s="192"/>
      <c r="UK49" s="192"/>
      <c r="UL49" s="192"/>
      <c r="UM49" s="192"/>
      <c r="UN49" s="192"/>
      <c r="UO49" s="192"/>
      <c r="UP49" s="192"/>
      <c r="UQ49" s="192"/>
      <c r="UR49" s="192"/>
      <c r="US49" s="192"/>
      <c r="UT49" s="192"/>
      <c r="UU49" s="192"/>
      <c r="UV49" s="192"/>
      <c r="UW49" s="192"/>
      <c r="UX49" s="192"/>
      <c r="UY49" s="192"/>
      <c r="UZ49" s="192"/>
      <c r="VA49" s="192"/>
      <c r="VB49" s="192"/>
      <c r="VC49" s="192"/>
      <c r="VD49" s="192"/>
      <c r="VE49" s="192"/>
      <c r="VF49" s="192"/>
      <c r="VG49" s="192"/>
      <c r="VH49" s="192"/>
      <c r="VI49" s="192"/>
      <c r="VJ49" s="192"/>
      <c r="VK49" s="192"/>
      <c r="VL49" s="192"/>
      <c r="VM49" s="192"/>
      <c r="VN49" s="192"/>
      <c r="VO49" s="192"/>
      <c r="VP49" s="192"/>
      <c r="VQ49" s="192"/>
      <c r="VR49" s="192"/>
      <c r="VS49" s="192"/>
      <c r="VT49" s="192"/>
      <c r="VU49" s="192"/>
      <c r="VV49" s="192"/>
      <c r="VW49" s="192"/>
      <c r="VX49" s="192"/>
      <c r="VY49" s="192"/>
      <c r="VZ49" s="192"/>
      <c r="WA49" s="192"/>
      <c r="WB49" s="192"/>
      <c r="WC49" s="192"/>
      <c r="WD49" s="192"/>
      <c r="WE49" s="192"/>
      <c r="WF49" s="192"/>
      <c r="WG49" s="192"/>
      <c r="WH49" s="192"/>
      <c r="WI49" s="192"/>
      <c r="WJ49" s="192"/>
      <c r="WK49" s="192"/>
      <c r="WL49" s="192"/>
      <c r="WM49" s="192"/>
      <c r="WN49" s="192"/>
      <c r="WO49" s="192"/>
      <c r="WP49" s="192"/>
      <c r="WQ49" s="192"/>
      <c r="WR49" s="192"/>
      <c r="WS49" s="192"/>
      <c r="WT49" s="192"/>
      <c r="WU49" s="192"/>
      <c r="WV49" s="192"/>
      <c r="WW49" s="192"/>
      <c r="WX49" s="192"/>
      <c r="WY49" s="192"/>
      <c r="WZ49" s="192"/>
      <c r="XA49" s="192"/>
      <c r="XB49" s="192"/>
      <c r="XC49" s="192"/>
      <c r="XD49" s="192"/>
      <c r="XE49" s="192"/>
      <c r="XF49" s="192"/>
      <c r="XG49" s="192"/>
      <c r="XH49" s="192"/>
      <c r="XI49" s="192"/>
      <c r="XJ49" s="192"/>
      <c r="XK49" s="192"/>
      <c r="XL49" s="192"/>
      <c r="XM49" s="192"/>
      <c r="XN49" s="192"/>
      <c r="XO49" s="192"/>
      <c r="XP49" s="192"/>
      <c r="XQ49" s="192"/>
      <c r="XR49" s="192"/>
      <c r="XS49" s="192"/>
      <c r="XT49" s="192"/>
      <c r="XU49" s="192"/>
      <c r="XV49" s="192"/>
      <c r="XW49" s="192"/>
      <c r="XX49" s="192"/>
      <c r="XY49" s="192"/>
      <c r="XZ49" s="192"/>
      <c r="YA49" s="192"/>
      <c r="YB49" s="192"/>
      <c r="YC49" s="192"/>
      <c r="YD49" s="192"/>
      <c r="YE49" s="192"/>
      <c r="YF49" s="192"/>
      <c r="YG49" s="192"/>
      <c r="YH49" s="192"/>
      <c r="YI49" s="192"/>
      <c r="YJ49" s="192"/>
      <c r="YK49" s="192"/>
      <c r="YL49" s="192"/>
      <c r="YM49" s="192"/>
      <c r="YN49" s="192"/>
      <c r="YO49" s="192"/>
      <c r="YP49" s="192"/>
      <c r="YQ49" s="192"/>
      <c r="YR49" s="192"/>
      <c r="YS49" s="192"/>
      <c r="YT49" s="192"/>
      <c r="YU49" s="192"/>
      <c r="YV49" s="192"/>
      <c r="YW49" s="192"/>
      <c r="YX49" s="192"/>
      <c r="YY49" s="192"/>
      <c r="YZ49" s="192"/>
      <c r="ZA49" s="192"/>
      <c r="ZB49" s="192"/>
      <c r="ZC49" s="192"/>
      <c r="ZD49" s="192"/>
      <c r="ZE49" s="192"/>
      <c r="ZF49" s="192"/>
      <c r="ZG49" s="192"/>
      <c r="ZH49" s="192"/>
      <c r="ZI49" s="192"/>
      <c r="ZJ49" s="192"/>
      <c r="ZK49" s="192"/>
      <c r="ZL49" s="192"/>
      <c r="ZM49" s="192"/>
      <c r="ZN49" s="192"/>
      <c r="ZO49" s="192"/>
      <c r="ZP49" s="192"/>
      <c r="ZQ49" s="192"/>
      <c r="ZR49" s="192"/>
      <c r="ZS49" s="192"/>
      <c r="ZT49" s="192"/>
      <c r="ZU49" s="192"/>
      <c r="ZV49" s="192"/>
      <c r="ZW49" s="192"/>
      <c r="ZX49" s="192"/>
      <c r="ZY49" s="192"/>
      <c r="ZZ49" s="192"/>
      <c r="AAA49" s="192"/>
      <c r="AAB49" s="192"/>
      <c r="AAC49" s="192"/>
      <c r="AAD49" s="192"/>
      <c r="AAE49" s="192"/>
      <c r="AAF49" s="192"/>
      <c r="AAG49" s="192"/>
      <c r="AAH49" s="192"/>
      <c r="AAI49" s="192"/>
      <c r="AAJ49" s="192"/>
      <c r="AAK49" s="192"/>
      <c r="AAL49" s="192"/>
      <c r="AAM49" s="192"/>
      <c r="AAN49" s="192"/>
      <c r="AAO49" s="192"/>
      <c r="AAP49" s="192"/>
      <c r="AAQ49" s="192"/>
      <c r="AAR49" s="192"/>
      <c r="AAS49" s="192"/>
      <c r="AAT49" s="192"/>
      <c r="AAU49" s="192"/>
      <c r="AAV49" s="192"/>
      <c r="AAW49" s="192"/>
      <c r="AAX49" s="192"/>
      <c r="AAY49" s="192"/>
      <c r="AAZ49" s="192"/>
      <c r="ABA49" s="192"/>
      <c r="ABB49" s="192"/>
      <c r="ABC49" s="192"/>
      <c r="ABD49" s="192"/>
      <c r="ABE49" s="192"/>
      <c r="ABF49" s="192"/>
      <c r="ABG49" s="192"/>
      <c r="ABH49" s="192"/>
      <c r="ABI49" s="192"/>
      <c r="ABJ49" s="192"/>
      <c r="ABK49" s="192"/>
      <c r="ABL49" s="192"/>
      <c r="ABM49" s="192"/>
      <c r="ABN49" s="192"/>
      <c r="ABO49" s="192"/>
      <c r="ABP49" s="192"/>
      <c r="ABQ49" s="192"/>
      <c r="ABR49" s="192"/>
      <c r="ABS49" s="192"/>
      <c r="ABT49" s="192"/>
      <c r="ABU49" s="192"/>
      <c r="ABV49" s="192"/>
      <c r="ABW49" s="192"/>
      <c r="ABX49" s="192"/>
      <c r="ABY49" s="192"/>
      <c r="ABZ49" s="192"/>
      <c r="ACA49" s="192"/>
      <c r="ACB49" s="192"/>
      <c r="ACC49" s="192"/>
      <c r="ACD49" s="192"/>
      <c r="ACE49" s="192"/>
      <c r="ACF49" s="192"/>
      <c r="ACG49" s="192"/>
      <c r="ACH49" s="192"/>
      <c r="ACI49" s="192"/>
      <c r="ACJ49" s="192"/>
      <c r="ACK49" s="192"/>
      <c r="ACL49" s="192"/>
      <c r="ACM49" s="192"/>
      <c r="ACN49" s="192"/>
      <c r="ACO49" s="192"/>
      <c r="ACP49" s="192"/>
      <c r="ACQ49" s="192"/>
      <c r="ACR49" s="192"/>
      <c r="ACS49" s="192"/>
      <c r="ACT49" s="192"/>
      <c r="ACU49" s="192"/>
      <c r="ACV49" s="192"/>
      <c r="ACW49" s="192"/>
      <c r="ACX49" s="192"/>
      <c r="ACY49" s="192"/>
      <c r="ACZ49" s="192"/>
      <c r="ADA49" s="192"/>
      <c r="ADB49" s="192"/>
      <c r="ADC49" s="192"/>
      <c r="ADD49" s="192"/>
      <c r="ADE49" s="192"/>
      <c r="ADF49" s="192"/>
      <c r="ADG49" s="192"/>
      <c r="ADH49" s="192"/>
      <c r="ADI49" s="192"/>
      <c r="ADJ49" s="192"/>
      <c r="ADK49" s="192"/>
      <c r="ADL49" s="192"/>
      <c r="ADM49" s="192"/>
      <c r="ADN49" s="192"/>
      <c r="ADO49" s="192"/>
      <c r="ADP49" s="192"/>
      <c r="ADQ49" s="192"/>
      <c r="ADR49" s="192"/>
      <c r="ADS49" s="192"/>
      <c r="ADT49" s="192"/>
      <c r="ADU49" s="192"/>
      <c r="ADV49" s="192"/>
      <c r="ADW49" s="192"/>
      <c r="ADX49" s="192"/>
      <c r="ADY49" s="192"/>
      <c r="ADZ49" s="192"/>
      <c r="AEA49" s="192"/>
      <c r="AEB49" s="192"/>
      <c r="AEC49" s="192"/>
      <c r="AED49" s="192"/>
      <c r="AEE49" s="192"/>
      <c r="AEF49" s="192"/>
      <c r="AEG49" s="192"/>
      <c r="AEH49" s="192"/>
      <c r="AEI49" s="192"/>
      <c r="AEJ49" s="192"/>
      <c r="AEK49" s="192"/>
      <c r="AEL49" s="192"/>
      <c r="AEM49" s="192"/>
      <c r="AEN49" s="192"/>
      <c r="AEO49" s="192"/>
      <c r="AEP49" s="192"/>
      <c r="AEQ49" s="192"/>
      <c r="AER49" s="192"/>
      <c r="AES49" s="192"/>
      <c r="AET49" s="192"/>
      <c r="AEU49" s="192"/>
      <c r="AEV49" s="192"/>
      <c r="AEW49" s="192"/>
      <c r="AEX49" s="192"/>
      <c r="AEY49" s="192"/>
      <c r="AEZ49" s="192"/>
      <c r="AFA49" s="192"/>
      <c r="AFB49" s="192"/>
      <c r="AFC49" s="192"/>
      <c r="AFD49" s="192"/>
      <c r="AFE49" s="192"/>
      <c r="AFF49" s="192"/>
      <c r="AFG49" s="192"/>
      <c r="AFH49" s="192"/>
      <c r="AFI49" s="192"/>
      <c r="AFJ49" s="192"/>
      <c r="AFK49" s="192"/>
      <c r="AFL49" s="192"/>
      <c r="AFM49" s="192"/>
      <c r="AFN49" s="192"/>
      <c r="AFO49" s="192"/>
      <c r="AFP49" s="192"/>
      <c r="AFQ49" s="192"/>
      <c r="AFR49" s="192"/>
      <c r="AFS49" s="192"/>
      <c r="AFT49" s="192"/>
      <c r="AFU49" s="192"/>
      <c r="AFV49" s="192"/>
      <c r="AFW49" s="192"/>
      <c r="AFX49" s="192"/>
      <c r="AFY49" s="192"/>
      <c r="AFZ49" s="192"/>
      <c r="AGA49" s="192"/>
      <c r="AGB49" s="192"/>
      <c r="AGC49" s="192"/>
      <c r="AGD49" s="192"/>
      <c r="AGE49" s="192"/>
      <c r="AGF49" s="192"/>
      <c r="AGG49" s="192"/>
      <c r="AGH49" s="192"/>
      <c r="AGI49" s="192"/>
      <c r="AGJ49" s="192"/>
      <c r="AGK49" s="192"/>
      <c r="AGL49" s="192"/>
      <c r="AGM49" s="192"/>
      <c r="AGN49" s="192"/>
      <c r="AGO49" s="192"/>
      <c r="AGP49" s="192"/>
      <c r="AGQ49" s="192"/>
      <c r="AGR49" s="192"/>
      <c r="AGS49" s="192"/>
      <c r="AGT49" s="192"/>
      <c r="AGU49" s="192"/>
      <c r="AGV49" s="192"/>
      <c r="AGW49" s="192"/>
      <c r="AGX49" s="192"/>
      <c r="AGY49" s="192"/>
      <c r="AGZ49" s="192"/>
      <c r="AHA49" s="192"/>
      <c r="AHB49" s="192"/>
      <c r="AHC49" s="192"/>
      <c r="AHD49" s="192"/>
      <c r="AHE49" s="192"/>
      <c r="AHF49" s="192"/>
      <c r="AHG49" s="192"/>
      <c r="AHH49" s="192"/>
      <c r="AHI49" s="192"/>
      <c r="AHJ49" s="192"/>
      <c r="AHK49" s="192"/>
      <c r="AHL49" s="192"/>
      <c r="AHM49" s="192"/>
      <c r="AHN49" s="192"/>
      <c r="AHO49" s="192"/>
      <c r="AHP49" s="192"/>
      <c r="AHQ49" s="192"/>
      <c r="AHR49" s="192"/>
      <c r="AHS49" s="192"/>
      <c r="AHT49" s="192"/>
      <c r="AHU49" s="192"/>
      <c r="AHV49" s="192"/>
      <c r="AHW49" s="192"/>
      <c r="AHX49" s="192"/>
      <c r="AHY49" s="192"/>
      <c r="AHZ49" s="192"/>
      <c r="AIA49" s="192"/>
      <c r="AIB49" s="192"/>
      <c r="AIC49" s="192"/>
      <c r="AID49" s="192"/>
      <c r="AIE49" s="192"/>
      <c r="AIF49" s="192"/>
      <c r="AIG49" s="192"/>
      <c r="AIH49" s="192"/>
      <c r="AII49" s="192"/>
      <c r="AIJ49" s="192"/>
      <c r="AIK49" s="192"/>
      <c r="AIL49" s="192"/>
      <c r="AIM49" s="192"/>
      <c r="AIN49" s="192"/>
      <c r="AIO49" s="192"/>
      <c r="AIP49" s="192"/>
      <c r="AIQ49" s="192"/>
      <c r="AIR49" s="192"/>
      <c r="AIS49" s="192"/>
      <c r="AIT49" s="192"/>
      <c r="AIU49" s="192"/>
      <c r="AIV49" s="192"/>
      <c r="AIW49" s="192"/>
      <c r="AIX49" s="192"/>
      <c r="AIY49" s="192"/>
      <c r="AIZ49" s="192"/>
      <c r="AJA49" s="192"/>
      <c r="AJB49" s="192"/>
      <c r="AJC49" s="192"/>
      <c r="AJD49" s="192"/>
      <c r="AJE49" s="192"/>
      <c r="AJF49" s="192"/>
      <c r="AJG49" s="192"/>
      <c r="AJH49" s="192"/>
      <c r="AJI49" s="192"/>
      <c r="AJJ49" s="192"/>
      <c r="AJK49" s="192"/>
      <c r="AJL49" s="192"/>
      <c r="AJM49" s="192"/>
      <c r="AJN49" s="192"/>
      <c r="AJO49" s="192"/>
      <c r="AJP49" s="192"/>
      <c r="AJQ49" s="192"/>
      <c r="AJR49" s="192"/>
      <c r="AJS49" s="192"/>
      <c r="AJT49" s="192"/>
      <c r="AJU49" s="192"/>
      <c r="AJV49" s="192"/>
      <c r="AJW49" s="192"/>
      <c r="AJX49" s="192"/>
      <c r="AJY49" s="192"/>
      <c r="AJZ49" s="192"/>
      <c r="AKA49" s="192"/>
      <c r="AKB49" s="192"/>
      <c r="AKC49" s="192"/>
      <c r="AKD49" s="192"/>
      <c r="AKE49" s="192"/>
      <c r="AKF49" s="192"/>
      <c r="AKG49" s="192"/>
      <c r="AKH49" s="192"/>
      <c r="AKI49" s="192"/>
      <c r="AKJ49" s="192"/>
      <c r="AKK49" s="192"/>
      <c r="AKL49" s="192"/>
      <c r="AKM49" s="192"/>
      <c r="AKN49" s="192"/>
      <c r="AKO49" s="192"/>
      <c r="AKP49" s="192"/>
      <c r="AKQ49" s="192"/>
      <c r="AKR49" s="192"/>
      <c r="AKS49" s="192"/>
      <c r="AKT49" s="192"/>
      <c r="AKU49" s="192"/>
      <c r="AKV49" s="192"/>
      <c r="AKW49" s="192"/>
      <c r="AKX49" s="192"/>
      <c r="AKY49" s="192"/>
      <c r="AKZ49" s="192"/>
      <c r="ALA49" s="192"/>
      <c r="ALB49" s="192"/>
      <c r="ALC49" s="192"/>
      <c r="ALD49" s="192"/>
      <c r="ALE49" s="192"/>
      <c r="ALF49" s="192"/>
      <c r="ALG49" s="192"/>
      <c r="ALH49" s="192"/>
      <c r="ALI49" s="192"/>
      <c r="ALJ49" s="192"/>
      <c r="ALK49" s="192"/>
      <c r="ALL49" s="192"/>
      <c r="ALM49" s="192"/>
      <c r="ALN49" s="192"/>
      <c r="ALO49" s="192"/>
      <c r="ALP49" s="192"/>
      <c r="ALQ49" s="192"/>
      <c r="ALR49" s="192"/>
      <c r="ALS49" s="192"/>
      <c r="ALT49" s="192"/>
      <c r="ALU49" s="192"/>
      <c r="ALV49" s="192"/>
      <c r="ALW49" s="192"/>
      <c r="ALX49" s="192"/>
      <c r="ALY49" s="192"/>
      <c r="ALZ49" s="192"/>
      <c r="AMA49" s="192"/>
      <c r="AMB49" s="192"/>
      <c r="AMC49" s="192"/>
      <c r="AMD49" s="192"/>
      <c r="AME49" s="192"/>
      <c r="AMF49" s="192"/>
      <c r="AMG49" s="192"/>
      <c r="AMH49" s="192"/>
      <c r="AMI49" s="192"/>
      <c r="AMJ49" s="192"/>
      <c r="AMK49" s="192"/>
      <c r="AML49" s="192"/>
      <c r="AMM49" s="192"/>
      <c r="AMN49" s="192"/>
      <c r="AMO49" s="192"/>
      <c r="AMP49" s="192"/>
      <c r="AMQ49" s="192"/>
      <c r="AMR49" s="192"/>
      <c r="AMS49" s="192"/>
      <c r="AMT49" s="192"/>
      <c r="AMU49" s="192"/>
      <c r="AMV49" s="192"/>
      <c r="AMW49" s="192"/>
      <c r="AMX49" s="192"/>
      <c r="AMY49" s="192"/>
      <c r="AMZ49" s="192"/>
      <c r="ANA49" s="192"/>
      <c r="ANB49" s="192"/>
      <c r="ANC49" s="192"/>
      <c r="AND49" s="192"/>
      <c r="ANE49" s="192"/>
      <c r="ANF49" s="192"/>
      <c r="ANG49" s="192"/>
      <c r="ANH49" s="192"/>
      <c r="ANI49" s="192"/>
      <c r="ANJ49" s="192"/>
      <c r="ANK49" s="192"/>
      <c r="ANL49" s="192"/>
      <c r="ANM49" s="192"/>
      <c r="ANN49" s="192"/>
      <c r="ANO49" s="192"/>
      <c r="ANP49" s="192"/>
      <c r="ANQ49" s="192"/>
      <c r="ANR49" s="192"/>
      <c r="ANS49" s="192"/>
      <c r="ANT49" s="192"/>
      <c r="ANU49" s="192"/>
      <c r="ANV49" s="192"/>
      <c r="ANW49" s="192"/>
      <c r="ANX49" s="192"/>
      <c r="ANY49" s="192"/>
      <c r="ANZ49" s="192"/>
      <c r="AOA49" s="192"/>
      <c r="AOB49" s="192"/>
      <c r="AOC49" s="192"/>
      <c r="AOD49" s="192"/>
      <c r="AOE49" s="192"/>
      <c r="AOF49" s="192"/>
      <c r="AOG49" s="192"/>
      <c r="AOH49" s="192"/>
      <c r="AOI49" s="192"/>
      <c r="AOJ49" s="192"/>
      <c r="AOK49" s="192"/>
      <c r="AOL49" s="192"/>
      <c r="AOM49" s="192"/>
      <c r="AON49" s="192"/>
      <c r="AOO49" s="192"/>
      <c r="AOP49" s="192"/>
      <c r="AOQ49" s="192"/>
      <c r="AOR49" s="192"/>
      <c r="AOS49" s="192"/>
      <c r="AOT49" s="192"/>
      <c r="AOU49" s="192"/>
      <c r="AOV49" s="192"/>
      <c r="AOW49" s="192"/>
      <c r="AOX49" s="192"/>
      <c r="AOY49" s="192"/>
      <c r="AOZ49" s="192"/>
      <c r="APA49" s="192"/>
      <c r="APB49" s="192"/>
      <c r="APC49" s="192"/>
      <c r="APD49" s="192"/>
      <c r="APE49" s="192"/>
      <c r="APF49" s="192"/>
      <c r="APG49" s="192"/>
      <c r="APH49" s="192"/>
      <c r="API49" s="192"/>
      <c r="APJ49" s="192"/>
      <c r="APK49" s="192"/>
      <c r="APL49" s="192"/>
      <c r="APM49" s="192"/>
      <c r="APN49" s="192"/>
      <c r="APO49" s="192"/>
      <c r="APP49" s="192"/>
      <c r="APQ49" s="192"/>
      <c r="APR49" s="192"/>
      <c r="APS49" s="192"/>
      <c r="APT49" s="192"/>
      <c r="APU49" s="192"/>
      <c r="APV49" s="192"/>
      <c r="APW49" s="192"/>
      <c r="APX49" s="192"/>
      <c r="APY49" s="192"/>
      <c r="APZ49" s="192"/>
      <c r="AQA49" s="192"/>
      <c r="AQB49" s="192"/>
      <c r="AQC49" s="192"/>
      <c r="AQD49" s="192"/>
      <c r="AQE49" s="192"/>
      <c r="AQF49" s="192"/>
      <c r="AQG49" s="192"/>
      <c r="AQH49" s="192"/>
      <c r="AQI49" s="192"/>
      <c r="AQJ49" s="192"/>
      <c r="AQK49" s="192"/>
      <c r="AQL49" s="192"/>
      <c r="AQM49" s="192"/>
      <c r="AQN49" s="192"/>
      <c r="AQO49" s="192"/>
      <c r="AQP49" s="192"/>
      <c r="AQQ49" s="192"/>
      <c r="AQR49" s="192"/>
      <c r="AQS49" s="192"/>
      <c r="AQT49" s="192"/>
      <c r="AQU49" s="192"/>
      <c r="AQV49" s="192"/>
      <c r="AQW49" s="192"/>
      <c r="AQX49" s="192"/>
      <c r="AQY49" s="192"/>
      <c r="AQZ49" s="192"/>
      <c r="ARA49" s="192"/>
      <c r="ARB49" s="192"/>
      <c r="ARC49" s="192"/>
      <c r="ARD49" s="192"/>
      <c r="ARE49" s="192"/>
      <c r="ARF49" s="192"/>
      <c r="ARG49" s="192"/>
      <c r="ARH49" s="192"/>
      <c r="ARI49" s="192"/>
      <c r="ARJ49" s="192"/>
      <c r="ARK49" s="192"/>
      <c r="ARL49" s="192"/>
      <c r="ARM49" s="192"/>
      <c r="ARN49" s="192"/>
      <c r="ARO49" s="192"/>
      <c r="ARP49" s="192"/>
      <c r="ARQ49" s="192"/>
      <c r="ARR49" s="192"/>
      <c r="ARS49" s="192"/>
      <c r="ART49" s="192"/>
      <c r="ARU49" s="192"/>
      <c r="ARV49" s="192"/>
      <c r="ARW49" s="192"/>
      <c r="ARX49" s="192"/>
      <c r="ARY49" s="192"/>
      <c r="ARZ49" s="192"/>
      <c r="ASA49" s="192"/>
      <c r="ASB49" s="192"/>
      <c r="ASC49" s="192"/>
      <c r="ASD49" s="192"/>
      <c r="ASE49" s="192"/>
      <c r="ASF49" s="192"/>
      <c r="ASG49" s="192"/>
      <c r="ASH49" s="192"/>
      <c r="ASI49" s="192"/>
      <c r="ASJ49" s="192"/>
      <c r="ASK49" s="192"/>
      <c r="ASL49" s="192"/>
      <c r="ASM49" s="192"/>
      <c r="ASN49" s="192"/>
      <c r="ASO49" s="192"/>
      <c r="ASP49" s="192"/>
      <c r="ASQ49" s="192"/>
      <c r="ASR49" s="192"/>
      <c r="ASS49" s="192"/>
      <c r="AST49" s="192"/>
      <c r="ASU49" s="192"/>
      <c r="ASV49" s="192"/>
      <c r="ASW49" s="192"/>
      <c r="ASX49" s="192"/>
      <c r="ASY49" s="192"/>
      <c r="ASZ49" s="192"/>
      <c r="ATA49" s="192"/>
      <c r="ATB49" s="192"/>
      <c r="ATC49" s="192"/>
      <c r="ATD49" s="192"/>
      <c r="ATE49" s="192"/>
      <c r="ATF49" s="192"/>
      <c r="ATG49" s="192"/>
      <c r="ATH49" s="192"/>
      <c r="ATI49" s="192"/>
      <c r="ATJ49" s="192"/>
      <c r="ATK49" s="192"/>
      <c r="ATL49" s="192"/>
      <c r="ATM49" s="192"/>
      <c r="ATN49" s="192"/>
      <c r="ATO49" s="192"/>
      <c r="ATP49" s="192"/>
      <c r="ATQ49" s="192"/>
      <c r="ATR49" s="192"/>
      <c r="ATS49" s="192"/>
      <c r="ATT49" s="192"/>
      <c r="ATU49" s="192"/>
      <c r="ATV49" s="192"/>
      <c r="ATW49" s="192"/>
      <c r="ATX49" s="192"/>
      <c r="ATY49" s="192"/>
      <c r="ATZ49" s="192"/>
      <c r="AUA49" s="192"/>
      <c r="AUB49" s="192"/>
      <c r="AUC49" s="192"/>
      <c r="AUD49" s="192"/>
      <c r="AUE49" s="192"/>
      <c r="AUF49" s="192"/>
      <c r="AUG49" s="192"/>
      <c r="AUH49" s="192"/>
      <c r="AUI49" s="192"/>
      <c r="AUJ49" s="192"/>
      <c r="AUK49" s="192"/>
      <c r="AUL49" s="192"/>
      <c r="AUM49" s="192"/>
      <c r="AUN49" s="192"/>
      <c r="AUO49" s="192"/>
      <c r="AUP49" s="192"/>
      <c r="AUQ49" s="192"/>
      <c r="AUR49" s="192"/>
      <c r="AUS49" s="192"/>
      <c r="AUT49" s="192"/>
      <c r="AUU49" s="192"/>
      <c r="AUV49" s="192"/>
      <c r="AUW49" s="192"/>
      <c r="AUX49" s="192"/>
      <c r="AUY49" s="192"/>
      <c r="AUZ49" s="192"/>
      <c r="AVA49" s="192"/>
      <c r="AVB49" s="192"/>
      <c r="AVC49" s="192"/>
      <c r="AVD49" s="192"/>
      <c r="AVE49" s="192"/>
      <c r="AVF49" s="192"/>
      <c r="AVG49" s="192"/>
      <c r="AVH49" s="192"/>
      <c r="AVI49" s="192"/>
      <c r="AVJ49" s="192"/>
      <c r="AVK49" s="192"/>
      <c r="AVL49" s="192"/>
      <c r="AVM49" s="192"/>
      <c r="AVN49" s="192"/>
      <c r="AVO49" s="192"/>
      <c r="AVP49" s="192"/>
      <c r="AVQ49" s="192"/>
      <c r="AVR49" s="192"/>
      <c r="AVS49" s="192"/>
      <c r="AVT49" s="192"/>
      <c r="AVU49" s="192"/>
      <c r="AVV49" s="192"/>
      <c r="AVW49" s="192"/>
      <c r="AVX49" s="192"/>
      <c r="AVY49" s="192"/>
      <c r="AVZ49" s="192"/>
      <c r="AWA49" s="192"/>
      <c r="AWB49" s="192"/>
      <c r="AWC49" s="192"/>
      <c r="AWD49" s="192"/>
      <c r="AWE49" s="192"/>
      <c r="AWF49" s="192"/>
      <c r="AWG49" s="192"/>
      <c r="AWH49" s="192"/>
      <c r="AWI49" s="192"/>
      <c r="AWJ49" s="192"/>
      <c r="AWK49" s="192"/>
      <c r="AWL49" s="192"/>
      <c r="AWM49" s="192"/>
      <c r="AWN49" s="192"/>
      <c r="AWO49" s="192"/>
      <c r="AWP49" s="192"/>
      <c r="AWQ49" s="192"/>
      <c r="AWR49" s="192"/>
      <c r="AWS49" s="192"/>
      <c r="AWT49" s="192"/>
      <c r="AWU49" s="192"/>
      <c r="AWV49" s="192"/>
      <c r="AWW49" s="192"/>
      <c r="AWX49" s="192"/>
      <c r="AWY49" s="192"/>
      <c r="AWZ49" s="192"/>
      <c r="AXA49" s="192"/>
      <c r="AXB49" s="192"/>
      <c r="AXC49" s="192"/>
      <c r="AXD49" s="192"/>
      <c r="AXE49" s="192"/>
      <c r="AXF49" s="192"/>
      <c r="AXG49" s="192"/>
      <c r="AXH49" s="192"/>
      <c r="AXI49" s="192"/>
      <c r="AXJ49" s="192"/>
      <c r="AXK49" s="192"/>
      <c r="AXL49" s="192"/>
      <c r="AXM49" s="192"/>
      <c r="AXN49" s="192"/>
      <c r="AXO49" s="192"/>
      <c r="AXP49" s="192"/>
      <c r="AXQ49" s="192"/>
      <c r="AXR49" s="192"/>
      <c r="AXS49" s="192"/>
      <c r="AXT49" s="192"/>
      <c r="AXU49" s="192"/>
      <c r="AXV49" s="192"/>
      <c r="AXW49" s="192"/>
      <c r="AXX49" s="192"/>
      <c r="AXY49" s="192"/>
      <c r="AXZ49" s="192"/>
      <c r="AYA49" s="192"/>
      <c r="AYB49" s="192"/>
      <c r="AYC49" s="192"/>
      <c r="AYD49" s="192"/>
      <c r="AYE49" s="192"/>
      <c r="AYF49" s="192"/>
      <c r="AYG49" s="192"/>
      <c r="AYH49" s="192"/>
      <c r="AYI49" s="192"/>
      <c r="AYJ49" s="192"/>
      <c r="AYK49" s="192"/>
      <c r="AYL49" s="192"/>
      <c r="AYM49" s="192"/>
      <c r="AYN49" s="192"/>
      <c r="AYO49" s="192"/>
      <c r="AYP49" s="192"/>
      <c r="AYQ49" s="192"/>
      <c r="AYR49" s="192"/>
      <c r="AYS49" s="192"/>
      <c r="AYT49" s="192"/>
      <c r="AYU49" s="192"/>
      <c r="AYV49" s="192"/>
      <c r="AYW49" s="192"/>
      <c r="AYX49" s="192"/>
      <c r="AYY49" s="192"/>
      <c r="AYZ49" s="192"/>
      <c r="AZA49" s="192"/>
      <c r="AZB49" s="192"/>
      <c r="AZC49" s="192"/>
      <c r="AZD49" s="192"/>
      <c r="AZE49" s="192"/>
      <c r="AZF49" s="192"/>
      <c r="AZG49" s="192"/>
      <c r="AZH49" s="192"/>
      <c r="AZI49" s="192"/>
      <c r="AZJ49" s="192"/>
      <c r="AZK49" s="192"/>
      <c r="AZL49" s="192"/>
      <c r="AZM49" s="192"/>
      <c r="AZN49" s="192"/>
      <c r="AZO49" s="192"/>
      <c r="AZP49" s="192"/>
      <c r="AZQ49" s="192"/>
      <c r="AZR49" s="192"/>
      <c r="AZS49" s="192"/>
      <c r="AZT49" s="192"/>
      <c r="AZU49" s="192"/>
      <c r="AZV49" s="192"/>
      <c r="AZW49" s="192"/>
      <c r="AZX49" s="192"/>
      <c r="AZY49" s="192"/>
      <c r="AZZ49" s="192"/>
      <c r="BAA49" s="192"/>
      <c r="BAB49" s="192"/>
      <c r="BAC49" s="192"/>
      <c r="BAD49" s="192"/>
      <c r="BAE49" s="192"/>
      <c r="BAF49" s="192"/>
      <c r="BAG49" s="192"/>
      <c r="BAH49" s="192"/>
      <c r="BAI49" s="192"/>
      <c r="BAJ49" s="192"/>
      <c r="BAK49" s="192"/>
      <c r="BAL49" s="192"/>
      <c r="BAM49" s="192"/>
      <c r="BAN49" s="192"/>
      <c r="BAO49" s="192"/>
      <c r="BAP49" s="192"/>
      <c r="BAQ49" s="192"/>
      <c r="BAR49" s="192"/>
      <c r="BAS49" s="192"/>
      <c r="BAT49" s="192"/>
      <c r="BAU49" s="192"/>
      <c r="BAV49" s="192"/>
      <c r="BAW49" s="192"/>
      <c r="BAX49" s="192"/>
      <c r="BAY49" s="192"/>
      <c r="BAZ49" s="192"/>
      <c r="BBA49" s="192"/>
      <c r="BBB49" s="192"/>
      <c r="BBC49" s="192"/>
      <c r="BBD49" s="192"/>
      <c r="BBE49" s="192"/>
      <c r="BBF49" s="192"/>
      <c r="BBG49" s="192"/>
      <c r="BBH49" s="192"/>
      <c r="BBI49" s="192"/>
      <c r="BBJ49" s="192"/>
      <c r="BBK49" s="192"/>
      <c r="BBL49" s="192"/>
      <c r="BBM49" s="192"/>
      <c r="BBN49" s="192"/>
      <c r="BBO49" s="192"/>
      <c r="BBP49" s="192"/>
      <c r="BBQ49" s="192"/>
      <c r="BBR49" s="192"/>
      <c r="BBS49" s="192"/>
      <c r="BBT49" s="192"/>
      <c r="BBU49" s="192"/>
      <c r="BBV49" s="192"/>
      <c r="BBW49" s="192"/>
      <c r="BBX49" s="192"/>
      <c r="BBY49" s="192"/>
      <c r="BBZ49" s="192"/>
      <c r="BCA49" s="192"/>
      <c r="BCB49" s="192"/>
      <c r="BCC49" s="192"/>
      <c r="BCD49" s="192"/>
      <c r="BCE49" s="192"/>
      <c r="BCF49" s="192"/>
      <c r="BCG49" s="192"/>
      <c r="BCH49" s="192"/>
      <c r="BCI49" s="192"/>
      <c r="BCJ49" s="192"/>
      <c r="BCK49" s="192"/>
      <c r="BCL49" s="192"/>
      <c r="BCM49" s="192"/>
      <c r="BCN49" s="192"/>
      <c r="BCO49" s="192"/>
      <c r="BCP49" s="192"/>
      <c r="BCQ49" s="192"/>
      <c r="BCR49" s="192"/>
      <c r="BCS49" s="192"/>
      <c r="BCT49" s="192"/>
      <c r="BCU49" s="192"/>
      <c r="BCV49" s="192"/>
      <c r="BCW49" s="192"/>
      <c r="BCX49" s="192"/>
      <c r="BCY49" s="192"/>
      <c r="BCZ49" s="192"/>
      <c r="BDA49" s="192"/>
      <c r="BDB49" s="192"/>
      <c r="BDC49" s="192"/>
      <c r="BDD49" s="192"/>
      <c r="BDE49" s="192"/>
      <c r="BDF49" s="192"/>
      <c r="BDG49" s="192"/>
      <c r="BDH49" s="192"/>
      <c r="BDI49" s="192"/>
      <c r="BDJ49" s="192"/>
      <c r="BDK49" s="192"/>
      <c r="BDL49" s="192"/>
      <c r="BDM49" s="192"/>
      <c r="BDN49" s="192"/>
      <c r="BDO49" s="192"/>
      <c r="BDP49" s="192"/>
      <c r="BDQ49" s="192"/>
      <c r="BDR49" s="192"/>
      <c r="BDS49" s="192"/>
      <c r="BDT49" s="192"/>
      <c r="BDU49" s="192"/>
      <c r="BDV49" s="192"/>
      <c r="BDW49" s="192"/>
      <c r="BDX49" s="192"/>
    </row>
    <row r="50" spans="2:1480" ht="12.75" customHeight="1">
      <c r="B50" s="178"/>
      <c r="C50" s="109" t="s">
        <v>557</v>
      </c>
      <c r="D50" s="184"/>
      <c r="E50" s="189"/>
      <c r="F50" s="193"/>
      <c r="G50" s="192"/>
    </row>
    <row r="51" spans="2:1480" ht="12.75" customHeight="1">
      <c r="B51" s="178"/>
      <c r="C51" s="174" t="s">
        <v>574</v>
      </c>
      <c r="D51" s="184">
        <f>SUM((0.25*Data!E78+0.75*Data!E79)+(0.25*Data!E80+0.75*Data!E81)+(0.25*Data!E82+0.75*Data!E83)+(0.25*Data!E84+0.75*Data!E85)+(0.25*Data!E86+0.75*Data!E87)+(0.25*Data!E88+0.75*Data!E89)+(0.25*Data!E90+0.75*Data!E91))</f>
        <v>5248.375</v>
      </c>
      <c r="E51" s="189"/>
      <c r="F51" s="193"/>
      <c r="G51" s="192"/>
    </row>
    <row r="52" spans="2:1480" ht="12.75" customHeight="1">
      <c r="B52" s="178"/>
      <c r="C52" s="174"/>
      <c r="D52" s="184"/>
      <c r="E52" s="261"/>
      <c r="F52" s="193"/>
      <c r="G52" s="192"/>
    </row>
    <row r="53" spans="2:1480" ht="12.75" customHeight="1">
      <c r="B53" s="178"/>
      <c r="C53" s="266" t="s">
        <v>497</v>
      </c>
      <c r="D53" s="184"/>
      <c r="E53" s="261"/>
      <c r="F53" s="193"/>
      <c r="G53" s="192"/>
    </row>
    <row r="54" spans="2:1480" ht="12.75" customHeight="1">
      <c r="B54" s="178"/>
      <c r="C54" s="174" t="s">
        <v>623</v>
      </c>
      <c r="D54" s="265">
        <f>(Data!E101+Data!E102)/(Data!E103+Data!E104)</f>
        <v>0.68921510967345245</v>
      </c>
      <c r="E54" s="261"/>
      <c r="F54" s="193"/>
      <c r="G54" s="192"/>
    </row>
    <row r="55" spans="2:1480" ht="12.75" customHeight="1">
      <c r="B55" s="178"/>
      <c r="C55" s="174" t="s">
        <v>632</v>
      </c>
      <c r="D55" s="265">
        <f>D54-Data!E106</f>
        <v>0.53921510967345243</v>
      </c>
      <c r="E55" s="261"/>
      <c r="F55" s="193"/>
      <c r="G55" s="192"/>
    </row>
    <row r="56" spans="2:1480" ht="12.75" customHeight="1">
      <c r="B56" s="178"/>
      <c r="E56" s="177"/>
      <c r="F56" s="193"/>
      <c r="G56" s="192"/>
    </row>
    <row r="57" spans="2:1480" ht="12.75" customHeight="1">
      <c r="B57" s="178"/>
      <c r="C57" s="109" t="s">
        <v>496</v>
      </c>
      <c r="D57" s="177"/>
      <c r="E57" s="177" t="s">
        <v>467</v>
      </c>
      <c r="F57" s="193"/>
      <c r="G57" s="192"/>
    </row>
    <row r="58" spans="2:1480" ht="12.75" customHeight="1">
      <c r="B58" s="178"/>
      <c r="C58" s="109" t="s">
        <v>497</v>
      </c>
      <c r="D58" s="196">
        <f>SUM(D59+D60)</f>
        <v>0.28271969222950488</v>
      </c>
      <c r="E58" s="184">
        <f>IncExp!D18</f>
        <v>29455.802450456478</v>
      </c>
      <c r="F58" s="181">
        <f>E58*D58</f>
        <v>8327.7354031661507</v>
      </c>
      <c r="G58" s="192">
        <f>E58*0.5</f>
        <v>14727.901225228239</v>
      </c>
    </row>
    <row r="59" spans="2:1480" ht="12.75" customHeight="1">
      <c r="B59" s="178"/>
      <c r="C59" s="110" t="s">
        <v>498</v>
      </c>
      <c r="D59" s="194">
        <f>D55*Data!E110</f>
        <v>0.12792207420320084</v>
      </c>
      <c r="E59" s="193"/>
      <c r="F59" s="181">
        <f>D59*E58</f>
        <v>3768.0473467821189</v>
      </c>
      <c r="G59" s="192">
        <f>(D59/SUM($D$59:$D$60))*$G$58</f>
        <v>6663.928000677276</v>
      </c>
    </row>
    <row r="60" spans="2:1480" ht="12.75" customHeight="1">
      <c r="B60" s="178"/>
      <c r="C60" s="110" t="s">
        <v>499</v>
      </c>
      <c r="D60" s="194">
        <f>D55*Data!E111</f>
        <v>0.15479761802630407</v>
      </c>
      <c r="E60" s="193"/>
      <c r="F60" s="181">
        <f>D60*E58</f>
        <v>4559.6880563840332</v>
      </c>
      <c r="G60" s="192">
        <f>(D60/SUM($D$59:$D$60))*$G$58</f>
        <v>8063.973224550964</v>
      </c>
    </row>
    <row r="61" spans="2:1480" ht="12.75" customHeight="1">
      <c r="B61" s="178"/>
      <c r="C61" s="109"/>
      <c r="D61" s="177"/>
      <c r="E61" s="177"/>
      <c r="F61" s="181">
        <f>SUM(F59:F60)</f>
        <v>8327.7354031661525</v>
      </c>
      <c r="G61" s="192"/>
    </row>
    <row r="62" spans="2:1480" ht="12.75" customHeight="1">
      <c r="B62" s="178"/>
      <c r="C62" s="109"/>
      <c r="D62" s="177"/>
      <c r="E62" s="177"/>
      <c r="F62" s="180"/>
      <c r="G62" s="192"/>
    </row>
    <row r="63" spans="2:1480" ht="12.75" customHeight="1">
      <c r="B63" s="178"/>
      <c r="C63" s="109" t="s">
        <v>500</v>
      </c>
      <c r="D63" s="177"/>
      <c r="E63" s="177"/>
      <c r="F63" s="193"/>
      <c r="G63" s="192"/>
    </row>
    <row r="64" spans="2:1480" ht="12.75" customHeight="1">
      <c r="B64" s="178"/>
      <c r="C64" s="109" t="s">
        <v>501</v>
      </c>
      <c r="D64" s="184">
        <f>IxI!DD119</f>
        <v>38441.336598542999</v>
      </c>
      <c r="E64" s="195">
        <f>D64/D65</f>
        <v>8.3100232600235621E-2</v>
      </c>
      <c r="F64" s="181"/>
      <c r="G64" s="192"/>
    </row>
    <row r="65" spans="1:7" ht="12.75" customHeight="1">
      <c r="B65" s="178"/>
      <c r="C65" s="109" t="s">
        <v>502</v>
      </c>
      <c r="D65" s="184">
        <f>Data!E98</f>
        <v>462590</v>
      </c>
      <c r="E65" s="184"/>
      <c r="F65" s="181"/>
      <c r="G65" s="192"/>
    </row>
    <row r="66" spans="1:7" ht="12.75" customHeight="1">
      <c r="B66" s="178"/>
      <c r="C66" s="109"/>
      <c r="D66" s="184"/>
      <c r="E66" s="184"/>
      <c r="F66" s="181"/>
      <c r="G66" s="192"/>
    </row>
    <row r="67" spans="1:7" ht="12.75" customHeight="1">
      <c r="B67" s="178"/>
      <c r="C67" s="109" t="s">
        <v>595</v>
      </c>
      <c r="D67" s="181">
        <f>E64*Data!E51</f>
        <v>14069.949682243694</v>
      </c>
      <c r="E67" s="184" t="s">
        <v>503</v>
      </c>
      <c r="F67" s="181"/>
      <c r="G67" s="192"/>
    </row>
    <row r="68" spans="1:7" ht="12.75" customHeight="1">
      <c r="B68" s="178"/>
      <c r="C68" s="109" t="s">
        <v>504</v>
      </c>
      <c r="D68" s="184">
        <f>IncExp!D8</f>
        <v>5288.748932676519</v>
      </c>
      <c r="E68" s="196">
        <f>D68/SUM(D68+D69)</f>
        <v>0.15221808088286273</v>
      </c>
      <c r="F68" s="181"/>
      <c r="G68" s="192"/>
    </row>
    <row r="69" spans="1:7" ht="12.75" customHeight="1">
      <c r="B69" s="178"/>
      <c r="C69" s="109" t="s">
        <v>505</v>
      </c>
      <c r="D69" s="184">
        <f>IncExp!D18</f>
        <v>29455.802450456478</v>
      </c>
      <c r="E69" s="268">
        <f>D69/SUM(D68+D69)</f>
        <v>0.84778191911713729</v>
      </c>
      <c r="F69" s="181">
        <f>E69*D67</f>
        <v>11928.248943494114</v>
      </c>
      <c r="G69" s="192"/>
    </row>
    <row r="70" spans="1:7" ht="12.75" customHeight="1">
      <c r="B70" s="178"/>
      <c r="C70" s="109"/>
      <c r="D70" s="177"/>
      <c r="E70" s="177">
        <f>SUM(E68:E69)</f>
        <v>1</v>
      </c>
      <c r="F70" s="193"/>
      <c r="G70" s="192"/>
    </row>
    <row r="71" spans="1:7" s="190" customFormat="1" ht="12.75" customHeight="1">
      <c r="A71" s="192"/>
      <c r="B71" s="192"/>
      <c r="D71" s="191"/>
      <c r="E71" s="191"/>
      <c r="F71" s="391"/>
      <c r="G71" s="192"/>
    </row>
    <row r="72" spans="1:7" s="190" customFormat="1" ht="12.75" customHeight="1" thickBot="1">
      <c r="A72" s="192"/>
      <c r="B72" s="206"/>
      <c r="C72" s="206"/>
      <c r="D72" s="207"/>
      <c r="E72" s="207"/>
      <c r="F72" s="207"/>
      <c r="G72" s="192"/>
    </row>
    <row r="73" spans="1:7" s="190" customFormat="1" ht="12.75" customHeight="1">
      <c r="A73" s="192"/>
      <c r="D73" s="191"/>
      <c r="E73" s="191"/>
      <c r="F73" s="191"/>
      <c r="G73" s="406" t="s">
        <v>649</v>
      </c>
    </row>
    <row r="74" spans="1:7" s="190" customFormat="1" ht="12.75" hidden="1" customHeight="1">
      <c r="A74" s="192"/>
      <c r="D74" s="191"/>
      <c r="E74" s="191"/>
      <c r="F74" s="191"/>
      <c r="G74" s="192"/>
    </row>
    <row r="75" spans="1:7" s="190" customFormat="1" ht="12.75" hidden="1" customHeight="1">
      <c r="A75" s="192"/>
      <c r="D75" s="191"/>
      <c r="E75" s="191"/>
      <c r="F75" s="191"/>
      <c r="G75" s="192"/>
    </row>
    <row r="76" spans="1:7" s="190" customFormat="1" ht="12.75" hidden="1" customHeight="1">
      <c r="A76" s="192"/>
      <c r="D76" s="191"/>
      <c r="E76" s="191"/>
      <c r="F76" s="191"/>
      <c r="G76" s="192"/>
    </row>
    <row r="77" spans="1:7" s="190" customFormat="1" ht="12.75" hidden="1" customHeight="1">
      <c r="A77" s="192"/>
      <c r="D77" s="191"/>
      <c r="E77" s="191"/>
      <c r="F77" s="191"/>
      <c r="G77" s="192"/>
    </row>
    <row r="78" spans="1:7" s="190" customFormat="1" ht="12.75" hidden="1" customHeight="1">
      <c r="A78" s="192"/>
      <c r="D78" s="191"/>
      <c r="E78" s="191"/>
      <c r="F78" s="191"/>
      <c r="G78" s="192"/>
    </row>
    <row r="79" spans="1:7" s="190" customFormat="1" ht="12.75" hidden="1" customHeight="1">
      <c r="A79" s="192"/>
      <c r="D79" s="191"/>
      <c r="E79" s="191"/>
      <c r="F79" s="191"/>
      <c r="G79" s="192"/>
    </row>
    <row r="80" spans="1:7" s="190" customFormat="1" ht="12.75" hidden="1" customHeight="1">
      <c r="A80" s="192"/>
      <c r="D80" s="191"/>
      <c r="E80" s="191"/>
      <c r="F80" s="191"/>
      <c r="G80" s="192"/>
    </row>
    <row r="81" spans="1:7" s="190" customFormat="1" ht="12.75" hidden="1" customHeight="1">
      <c r="A81" s="192"/>
      <c r="D81" s="191"/>
      <c r="E81" s="191"/>
      <c r="F81" s="191"/>
      <c r="G81" s="192"/>
    </row>
    <row r="82" spans="1:7" s="190" customFormat="1" ht="12.75" hidden="1" customHeight="1">
      <c r="A82" s="192"/>
      <c r="D82" s="191"/>
      <c r="E82" s="191"/>
      <c r="F82" s="191"/>
      <c r="G82" s="192"/>
    </row>
    <row r="83" spans="1:7" s="190" customFormat="1" ht="12.75" hidden="1" customHeight="1">
      <c r="A83" s="192"/>
      <c r="D83" s="191"/>
      <c r="E83" s="191"/>
      <c r="F83" s="191"/>
      <c r="G83" s="192"/>
    </row>
    <row r="84" spans="1:7" s="190" customFormat="1" ht="12.75" hidden="1" customHeight="1">
      <c r="A84" s="192"/>
      <c r="D84" s="191"/>
      <c r="E84" s="191"/>
      <c r="F84" s="191"/>
      <c r="G84" s="192"/>
    </row>
    <row r="85" spans="1:7" s="190" customFormat="1" ht="12.75" hidden="1" customHeight="1">
      <c r="A85" s="192"/>
      <c r="D85" s="191"/>
      <c r="E85" s="191"/>
      <c r="F85" s="191"/>
      <c r="G85" s="192"/>
    </row>
    <row r="86" spans="1:7" s="190" customFormat="1" ht="12.75" hidden="1" customHeight="1">
      <c r="A86" s="192"/>
      <c r="D86" s="191"/>
      <c r="E86" s="191"/>
      <c r="F86" s="191"/>
      <c r="G86" s="192"/>
    </row>
    <row r="87" spans="1:7" s="190" customFormat="1" ht="12.75" hidden="1" customHeight="1">
      <c r="A87" s="192"/>
      <c r="D87" s="191"/>
      <c r="E87" s="191"/>
      <c r="F87" s="191"/>
      <c r="G87" s="192"/>
    </row>
    <row r="88" spans="1:7" s="190" customFormat="1" ht="12.75" hidden="1" customHeight="1">
      <c r="A88" s="192"/>
      <c r="D88" s="191"/>
      <c r="E88" s="191"/>
      <c r="F88" s="191"/>
      <c r="G88" s="192"/>
    </row>
    <row r="89" spans="1:7" s="190" customFormat="1" ht="12.75" hidden="1" customHeight="1">
      <c r="A89" s="192"/>
      <c r="D89" s="191"/>
      <c r="E89" s="191"/>
      <c r="F89" s="191"/>
      <c r="G89" s="192"/>
    </row>
    <row r="90" spans="1:7" s="190" customFormat="1" ht="12.75" hidden="1" customHeight="1">
      <c r="A90" s="192"/>
      <c r="D90" s="191"/>
      <c r="E90" s="191"/>
      <c r="F90" s="191"/>
      <c r="G90" s="192"/>
    </row>
    <row r="91" spans="1:7" s="190" customFormat="1" ht="12.75" hidden="1" customHeight="1">
      <c r="A91" s="192"/>
      <c r="D91" s="191"/>
      <c r="E91" s="191"/>
      <c r="F91" s="191"/>
      <c r="G91" s="192"/>
    </row>
    <row r="92" spans="1:7" s="190" customFormat="1" ht="12.75" hidden="1" customHeight="1">
      <c r="A92" s="192"/>
      <c r="D92" s="191"/>
      <c r="E92" s="191"/>
      <c r="F92" s="191"/>
      <c r="G92" s="192"/>
    </row>
    <row r="93" spans="1:7" s="190" customFormat="1" ht="12.75" hidden="1" customHeight="1">
      <c r="A93" s="192"/>
      <c r="D93" s="191"/>
      <c r="E93" s="191"/>
      <c r="F93" s="191"/>
      <c r="G93" s="192"/>
    </row>
    <row r="94" spans="1:7" s="190" customFormat="1" ht="12.75" hidden="1" customHeight="1">
      <c r="A94" s="192"/>
      <c r="D94" s="191"/>
      <c r="E94" s="191"/>
      <c r="F94" s="191"/>
      <c r="G94" s="192"/>
    </row>
    <row r="95" spans="1:7" s="190" customFormat="1" ht="12.75" hidden="1" customHeight="1">
      <c r="A95" s="192"/>
      <c r="D95" s="191"/>
      <c r="E95" s="191"/>
      <c r="F95" s="191"/>
      <c r="G95" s="192"/>
    </row>
    <row r="96" spans="1:7" s="190" customFormat="1" ht="12.75" hidden="1" customHeight="1">
      <c r="A96" s="192"/>
      <c r="D96" s="191"/>
      <c r="E96" s="191"/>
      <c r="F96" s="191"/>
      <c r="G96" s="192"/>
    </row>
    <row r="97" spans="1:7" s="190" customFormat="1" ht="12.75" hidden="1" customHeight="1">
      <c r="A97" s="192"/>
      <c r="D97" s="191"/>
      <c r="E97" s="191"/>
      <c r="F97" s="191"/>
      <c r="G97" s="192"/>
    </row>
    <row r="98" spans="1:7" s="190" customFormat="1" ht="12.75" hidden="1" customHeight="1">
      <c r="A98" s="192"/>
      <c r="D98" s="191"/>
      <c r="E98" s="191"/>
      <c r="F98" s="191"/>
      <c r="G98" s="192"/>
    </row>
    <row r="99" spans="1:7" s="190" customFormat="1" ht="12.75" hidden="1" customHeight="1">
      <c r="A99" s="192"/>
      <c r="D99" s="191"/>
      <c r="E99" s="191"/>
      <c r="F99" s="191"/>
      <c r="G99" s="192"/>
    </row>
    <row r="100" spans="1:7" s="190" customFormat="1" ht="12.75" hidden="1" customHeight="1">
      <c r="A100" s="192"/>
      <c r="D100" s="191"/>
      <c r="E100" s="191"/>
      <c r="F100" s="191"/>
      <c r="G100" s="192"/>
    </row>
    <row r="101" spans="1:7" s="190" customFormat="1" ht="12.75" hidden="1" customHeight="1">
      <c r="A101" s="192"/>
      <c r="D101" s="191"/>
      <c r="E101" s="191"/>
      <c r="F101" s="191"/>
      <c r="G101" s="192"/>
    </row>
    <row r="102" spans="1:7" s="190" customFormat="1" ht="12.75" hidden="1" customHeight="1">
      <c r="A102" s="192"/>
      <c r="D102" s="191"/>
      <c r="E102" s="191"/>
      <c r="F102" s="191"/>
      <c r="G102" s="192"/>
    </row>
    <row r="103" spans="1:7" s="190" customFormat="1" ht="12.75" hidden="1" customHeight="1">
      <c r="A103" s="192"/>
      <c r="D103" s="191"/>
      <c r="E103" s="191"/>
      <c r="F103" s="191"/>
      <c r="G103" s="192"/>
    </row>
    <row r="104" spans="1:7" s="190" customFormat="1" ht="12.75" hidden="1" customHeight="1">
      <c r="A104" s="192"/>
      <c r="D104" s="191"/>
      <c r="E104" s="191"/>
      <c r="F104" s="191"/>
      <c r="G104" s="192"/>
    </row>
    <row r="105" spans="1:7" s="190" customFormat="1" ht="12.75" hidden="1" customHeight="1">
      <c r="A105" s="192"/>
      <c r="D105" s="191"/>
      <c r="E105" s="191"/>
      <c r="F105" s="191"/>
      <c r="G105" s="192"/>
    </row>
    <row r="106" spans="1:7" s="190" customFormat="1" ht="12.75" hidden="1" customHeight="1">
      <c r="A106" s="192"/>
      <c r="D106" s="191"/>
      <c r="E106" s="191"/>
      <c r="F106" s="191"/>
      <c r="G106" s="192"/>
    </row>
    <row r="107" spans="1:7" s="190" customFormat="1" ht="12.75" hidden="1" customHeight="1">
      <c r="A107" s="192"/>
      <c r="D107" s="191"/>
      <c r="E107" s="191"/>
      <c r="F107" s="191"/>
      <c r="G107" s="192"/>
    </row>
    <row r="108" spans="1:7" s="190" customFormat="1" ht="12.75" hidden="1" customHeight="1">
      <c r="A108" s="192"/>
      <c r="D108" s="191"/>
      <c r="E108" s="191"/>
      <c r="F108" s="191"/>
      <c r="G108" s="192"/>
    </row>
    <row r="109" spans="1:7" s="190" customFormat="1" ht="12.75" hidden="1" customHeight="1">
      <c r="A109" s="192"/>
      <c r="D109" s="191"/>
      <c r="E109" s="191"/>
      <c r="F109" s="191"/>
      <c r="G109" s="192"/>
    </row>
    <row r="110" spans="1:7" s="190" customFormat="1" ht="12.75" hidden="1" customHeight="1">
      <c r="A110" s="192"/>
      <c r="D110" s="191"/>
      <c r="E110" s="191"/>
      <c r="F110" s="191"/>
      <c r="G110" s="192"/>
    </row>
    <row r="111" spans="1:7" s="190" customFormat="1" ht="12.75" hidden="1" customHeight="1">
      <c r="A111" s="192"/>
      <c r="D111" s="191"/>
      <c r="E111" s="191"/>
      <c r="F111" s="191"/>
      <c r="G111" s="192"/>
    </row>
    <row r="112" spans="1:7" s="190" customFormat="1" ht="12.75" hidden="1" customHeight="1">
      <c r="A112" s="192"/>
      <c r="D112" s="191"/>
      <c r="E112" s="191"/>
      <c r="F112" s="191"/>
      <c r="G112" s="192"/>
    </row>
    <row r="113" spans="1:7" s="190" customFormat="1" ht="12.75" hidden="1" customHeight="1">
      <c r="A113" s="192"/>
      <c r="D113" s="191"/>
      <c r="E113" s="191"/>
      <c r="F113" s="191"/>
      <c r="G113" s="192"/>
    </row>
    <row r="114" spans="1:7" s="190" customFormat="1" ht="12.75" hidden="1" customHeight="1">
      <c r="A114" s="192"/>
      <c r="D114" s="191"/>
      <c r="E114" s="191"/>
      <c r="F114" s="191"/>
      <c r="G114" s="192"/>
    </row>
    <row r="115" spans="1:7" s="190" customFormat="1" ht="12.75" hidden="1" customHeight="1">
      <c r="A115" s="192"/>
      <c r="D115" s="191"/>
      <c r="E115" s="191"/>
      <c r="F115" s="191"/>
      <c r="G115" s="192"/>
    </row>
    <row r="116" spans="1:7" s="190" customFormat="1" ht="12.75" hidden="1" customHeight="1">
      <c r="A116" s="192"/>
      <c r="D116" s="191"/>
      <c r="E116" s="191"/>
      <c r="F116" s="191"/>
      <c r="G116" s="192"/>
    </row>
    <row r="117" spans="1:7" s="190" customFormat="1" ht="12.75" hidden="1" customHeight="1">
      <c r="A117" s="192"/>
      <c r="D117" s="191"/>
      <c r="E117" s="191"/>
      <c r="F117" s="191"/>
      <c r="G117" s="192"/>
    </row>
    <row r="118" spans="1:7" s="190" customFormat="1" ht="12.75" hidden="1" customHeight="1">
      <c r="A118" s="192"/>
      <c r="D118" s="191"/>
      <c r="E118" s="191"/>
      <c r="F118" s="191"/>
      <c r="G118" s="192"/>
    </row>
    <row r="119" spans="1:7" s="190" customFormat="1" ht="12.75" hidden="1" customHeight="1">
      <c r="A119" s="192"/>
      <c r="D119" s="191"/>
      <c r="E119" s="191"/>
      <c r="F119" s="191"/>
      <c r="G119" s="192"/>
    </row>
    <row r="120" spans="1:7" s="190" customFormat="1" ht="12.75" hidden="1" customHeight="1">
      <c r="A120" s="192"/>
      <c r="D120" s="191"/>
      <c r="E120" s="191"/>
      <c r="F120" s="191"/>
      <c r="G120" s="192"/>
    </row>
    <row r="121" spans="1:7" s="190" customFormat="1" ht="12.75" hidden="1" customHeight="1">
      <c r="A121" s="192"/>
      <c r="D121" s="191"/>
      <c r="E121" s="191"/>
      <c r="F121" s="191"/>
      <c r="G121" s="192"/>
    </row>
    <row r="122" spans="1:7" s="190" customFormat="1" ht="12.75" hidden="1" customHeight="1">
      <c r="A122" s="192"/>
      <c r="D122" s="191"/>
      <c r="E122" s="191"/>
      <c r="F122" s="191"/>
      <c r="G122" s="192"/>
    </row>
    <row r="123" spans="1:7" s="190" customFormat="1" ht="12.75" hidden="1" customHeight="1">
      <c r="A123" s="192"/>
      <c r="D123" s="191"/>
      <c r="E123" s="191"/>
      <c r="F123" s="191"/>
      <c r="G123" s="192"/>
    </row>
    <row r="124" spans="1:7" s="190" customFormat="1" ht="12.75" hidden="1" customHeight="1">
      <c r="A124" s="192"/>
      <c r="D124" s="191"/>
      <c r="E124" s="191"/>
      <c r="F124" s="191"/>
      <c r="G124" s="192"/>
    </row>
    <row r="125" spans="1:7" s="190" customFormat="1" ht="12.75" hidden="1" customHeight="1">
      <c r="A125" s="192"/>
      <c r="D125" s="191"/>
      <c r="E125" s="191"/>
      <c r="F125" s="191"/>
      <c r="G125" s="192"/>
    </row>
    <row r="126" spans="1:7" s="190" customFormat="1" ht="12.75" hidden="1" customHeight="1">
      <c r="A126" s="192"/>
      <c r="D126" s="191"/>
      <c r="E126" s="191"/>
      <c r="F126" s="191"/>
      <c r="G126" s="192"/>
    </row>
    <row r="127" spans="1:7" s="190" customFormat="1" ht="12.75" hidden="1" customHeight="1">
      <c r="A127" s="192"/>
      <c r="D127" s="191"/>
      <c r="E127" s="191"/>
      <c r="F127" s="191"/>
      <c r="G127" s="192"/>
    </row>
    <row r="128" spans="1:7" s="190" customFormat="1" ht="12.75" hidden="1" customHeight="1">
      <c r="A128" s="192"/>
      <c r="D128" s="191"/>
      <c r="E128" s="191"/>
      <c r="F128" s="191"/>
      <c r="G128" s="192"/>
    </row>
    <row r="129" spans="1:7" s="190" customFormat="1" ht="12.75" hidden="1" customHeight="1">
      <c r="A129" s="192"/>
      <c r="D129" s="191"/>
      <c r="E129" s="191"/>
      <c r="F129" s="191"/>
      <c r="G129" s="192"/>
    </row>
    <row r="130" spans="1:7" s="190" customFormat="1" ht="12.75" hidden="1" customHeight="1">
      <c r="A130" s="192"/>
      <c r="D130" s="191"/>
      <c r="E130" s="191"/>
      <c r="F130" s="191"/>
      <c r="G130" s="192"/>
    </row>
    <row r="131" spans="1:7" s="190" customFormat="1" ht="12.75" hidden="1" customHeight="1">
      <c r="A131" s="192"/>
      <c r="D131" s="191"/>
      <c r="E131" s="191"/>
      <c r="F131" s="191"/>
      <c r="G131" s="192"/>
    </row>
    <row r="132" spans="1:7" s="190" customFormat="1" ht="12.75" hidden="1" customHeight="1">
      <c r="A132" s="192"/>
      <c r="D132" s="191"/>
      <c r="E132" s="191"/>
      <c r="F132" s="191"/>
      <c r="G132" s="192"/>
    </row>
    <row r="133" spans="1:7" s="190" customFormat="1" ht="12.75" hidden="1" customHeight="1">
      <c r="A133" s="192"/>
      <c r="D133" s="191"/>
      <c r="E133" s="191"/>
      <c r="F133" s="191"/>
      <c r="G133" s="192"/>
    </row>
    <row r="134" spans="1:7" s="190" customFormat="1" ht="12.75" hidden="1" customHeight="1">
      <c r="A134" s="192"/>
      <c r="D134" s="191"/>
      <c r="E134" s="191"/>
      <c r="F134" s="191"/>
      <c r="G134" s="192"/>
    </row>
    <row r="135" spans="1:7" s="190" customFormat="1" ht="12.75" hidden="1" customHeight="1">
      <c r="A135" s="192"/>
      <c r="D135" s="191"/>
      <c r="E135" s="191"/>
      <c r="F135" s="191"/>
      <c r="G135" s="192"/>
    </row>
    <row r="136" spans="1:7" s="190" customFormat="1" ht="12.75" hidden="1" customHeight="1">
      <c r="A136" s="192"/>
      <c r="D136" s="191"/>
      <c r="E136" s="191"/>
      <c r="F136" s="191"/>
      <c r="G136" s="192"/>
    </row>
    <row r="137" spans="1:7" s="190" customFormat="1" ht="12.75" hidden="1" customHeight="1">
      <c r="A137" s="192"/>
      <c r="D137" s="191"/>
      <c r="E137" s="191"/>
      <c r="F137" s="191"/>
      <c r="G137" s="192"/>
    </row>
    <row r="138" spans="1:7" s="190" customFormat="1" ht="12.75" hidden="1" customHeight="1">
      <c r="A138" s="192"/>
      <c r="D138" s="191"/>
      <c r="E138" s="191"/>
      <c r="F138" s="191"/>
      <c r="G138" s="192"/>
    </row>
    <row r="139" spans="1:7" s="190" customFormat="1" ht="12.75" hidden="1" customHeight="1">
      <c r="A139" s="192"/>
      <c r="D139" s="191"/>
      <c r="E139" s="191"/>
      <c r="F139" s="191"/>
      <c r="G139" s="192"/>
    </row>
    <row r="140" spans="1:7" s="190" customFormat="1" ht="12.75" hidden="1" customHeight="1">
      <c r="A140" s="192"/>
      <c r="D140" s="191"/>
      <c r="E140" s="191"/>
      <c r="F140" s="191"/>
      <c r="G140" s="192"/>
    </row>
    <row r="141" spans="1:7" s="190" customFormat="1" ht="12.75" hidden="1" customHeight="1">
      <c r="A141" s="192"/>
      <c r="D141" s="191"/>
      <c r="E141" s="191"/>
      <c r="F141" s="191"/>
      <c r="G141" s="192"/>
    </row>
    <row r="142" spans="1:7" s="190" customFormat="1" ht="12.75" hidden="1" customHeight="1">
      <c r="A142" s="192"/>
      <c r="D142" s="191"/>
      <c r="E142" s="191"/>
      <c r="F142" s="191"/>
      <c r="G142" s="192"/>
    </row>
    <row r="143" spans="1:7" s="190" customFormat="1" ht="12.75" hidden="1" customHeight="1">
      <c r="A143" s="192"/>
      <c r="D143" s="191"/>
      <c r="E143" s="191"/>
      <c r="F143" s="191"/>
      <c r="G143" s="192"/>
    </row>
    <row r="144" spans="1:7" s="190" customFormat="1" ht="12.75" hidden="1" customHeight="1">
      <c r="A144" s="192"/>
      <c r="D144" s="191"/>
      <c r="E144" s="191"/>
      <c r="F144" s="191"/>
      <c r="G144" s="192"/>
    </row>
    <row r="145" spans="1:7" s="190" customFormat="1" ht="12.75" hidden="1" customHeight="1">
      <c r="A145" s="192"/>
      <c r="D145" s="191"/>
      <c r="E145" s="191"/>
      <c r="F145" s="191"/>
      <c r="G145" s="192"/>
    </row>
    <row r="146" spans="1:7" s="190" customFormat="1" ht="12.75" hidden="1" customHeight="1">
      <c r="A146" s="192"/>
      <c r="D146" s="191"/>
      <c r="E146" s="191"/>
      <c r="F146" s="191"/>
      <c r="G146" s="192"/>
    </row>
    <row r="147" spans="1:7" s="190" customFormat="1" ht="12.75" hidden="1" customHeight="1">
      <c r="A147" s="192"/>
      <c r="D147" s="191"/>
      <c r="E147" s="191"/>
      <c r="F147" s="191"/>
      <c r="G147" s="192"/>
    </row>
    <row r="148" spans="1:7" s="190" customFormat="1" ht="12.75" hidden="1" customHeight="1">
      <c r="A148" s="192"/>
      <c r="D148" s="191"/>
      <c r="E148" s="191"/>
      <c r="F148" s="191"/>
      <c r="G148" s="192"/>
    </row>
    <row r="149" spans="1:7" s="190" customFormat="1" ht="12.75" hidden="1" customHeight="1">
      <c r="A149" s="192"/>
      <c r="D149" s="191"/>
      <c r="E149" s="191"/>
      <c r="F149" s="191"/>
      <c r="G149" s="192"/>
    </row>
    <row r="150" spans="1:7" s="190" customFormat="1" ht="12.75" hidden="1" customHeight="1">
      <c r="A150" s="192"/>
      <c r="D150" s="191"/>
      <c r="E150" s="191"/>
      <c r="F150" s="191"/>
      <c r="G150" s="192"/>
    </row>
    <row r="151" spans="1:7" s="190" customFormat="1" ht="12.75" hidden="1" customHeight="1">
      <c r="A151" s="192"/>
      <c r="D151" s="191"/>
      <c r="E151" s="191"/>
      <c r="F151" s="191"/>
      <c r="G151" s="192"/>
    </row>
    <row r="152" spans="1:7" s="190" customFormat="1" ht="12.75" hidden="1" customHeight="1">
      <c r="A152" s="192"/>
      <c r="D152" s="191"/>
      <c r="E152" s="191"/>
      <c r="F152" s="191"/>
      <c r="G152" s="192"/>
    </row>
    <row r="153" spans="1:7" s="190" customFormat="1" ht="12.75" hidden="1" customHeight="1">
      <c r="A153" s="192"/>
      <c r="D153" s="191"/>
      <c r="E153" s="191"/>
      <c r="F153" s="191"/>
      <c r="G153" s="192"/>
    </row>
    <row r="154" spans="1:7" s="190" customFormat="1" ht="12.75" hidden="1" customHeight="1">
      <c r="A154" s="192"/>
      <c r="D154" s="191"/>
      <c r="E154" s="191"/>
      <c r="F154" s="191"/>
      <c r="G154" s="192"/>
    </row>
    <row r="155" spans="1:7" s="190" customFormat="1" ht="12.75" hidden="1" customHeight="1">
      <c r="A155" s="192"/>
      <c r="D155" s="191"/>
      <c r="E155" s="191"/>
      <c r="F155" s="191"/>
      <c r="G155" s="192"/>
    </row>
    <row r="156" spans="1:7" s="190" customFormat="1" ht="12.75" hidden="1" customHeight="1">
      <c r="A156" s="192"/>
      <c r="D156" s="191"/>
      <c r="E156" s="191"/>
      <c r="F156" s="191"/>
      <c r="G156" s="192"/>
    </row>
    <row r="157" spans="1:7" s="190" customFormat="1" ht="12.75" hidden="1" customHeight="1">
      <c r="A157" s="192"/>
      <c r="D157" s="191"/>
      <c r="E157" s="191"/>
      <c r="F157" s="191"/>
      <c r="G157" s="192"/>
    </row>
    <row r="158" spans="1:7" s="190" customFormat="1" ht="12.75" hidden="1" customHeight="1">
      <c r="A158" s="192"/>
      <c r="D158" s="191"/>
      <c r="E158" s="191"/>
      <c r="F158" s="191"/>
      <c r="G158" s="192"/>
    </row>
    <row r="159" spans="1:7" s="190" customFormat="1" ht="12.75" hidden="1" customHeight="1">
      <c r="A159" s="192"/>
      <c r="D159" s="191"/>
      <c r="E159" s="191"/>
      <c r="F159" s="191"/>
      <c r="G159" s="192"/>
    </row>
    <row r="160" spans="1:7" s="190" customFormat="1" ht="12.75" hidden="1" customHeight="1">
      <c r="A160" s="192"/>
      <c r="D160" s="191"/>
      <c r="E160" s="191"/>
      <c r="F160" s="191"/>
      <c r="G160" s="192"/>
    </row>
    <row r="161" spans="1:7" s="190" customFormat="1" ht="12.75" hidden="1" customHeight="1">
      <c r="A161" s="192"/>
      <c r="D161" s="191"/>
      <c r="E161" s="191"/>
      <c r="F161" s="191"/>
      <c r="G161" s="192"/>
    </row>
    <row r="162" spans="1:7" s="190" customFormat="1" ht="12.75" hidden="1" customHeight="1">
      <c r="A162" s="192"/>
      <c r="D162" s="191"/>
      <c r="E162" s="191"/>
      <c r="F162" s="191"/>
      <c r="G162" s="192"/>
    </row>
    <row r="163" spans="1:7" s="190" customFormat="1" ht="12.75" hidden="1" customHeight="1">
      <c r="A163" s="192"/>
      <c r="D163" s="191"/>
      <c r="E163" s="191"/>
      <c r="F163" s="191"/>
      <c r="G163" s="192"/>
    </row>
    <row r="164" spans="1:7" s="190" customFormat="1" ht="12.75" hidden="1" customHeight="1">
      <c r="A164" s="192"/>
      <c r="D164" s="191"/>
      <c r="E164" s="191"/>
      <c r="F164" s="191"/>
      <c r="G164" s="192"/>
    </row>
    <row r="165" spans="1:7" s="190" customFormat="1" ht="12.75" hidden="1" customHeight="1">
      <c r="A165" s="192"/>
      <c r="D165" s="191"/>
      <c r="E165" s="191"/>
      <c r="F165" s="191"/>
      <c r="G165" s="192"/>
    </row>
    <row r="166" spans="1:7" s="190" customFormat="1" ht="12.75" hidden="1" customHeight="1">
      <c r="A166" s="192"/>
      <c r="D166" s="191"/>
      <c r="E166" s="191"/>
      <c r="F166" s="191"/>
      <c r="G166" s="192"/>
    </row>
    <row r="167" spans="1:7" s="190" customFormat="1" ht="12.75" hidden="1" customHeight="1">
      <c r="A167" s="192"/>
      <c r="D167" s="191"/>
      <c r="E167" s="191"/>
      <c r="F167" s="191"/>
      <c r="G167" s="192"/>
    </row>
    <row r="168" spans="1:7" s="190" customFormat="1" ht="12.75" hidden="1" customHeight="1">
      <c r="A168" s="192"/>
      <c r="D168" s="191"/>
      <c r="E168" s="191"/>
      <c r="F168" s="191"/>
      <c r="G168" s="192"/>
    </row>
    <row r="169" spans="1:7" s="190" customFormat="1" ht="12.75" hidden="1" customHeight="1">
      <c r="A169" s="192"/>
      <c r="D169" s="191"/>
      <c r="E169" s="191"/>
      <c r="F169" s="191"/>
      <c r="G169" s="192"/>
    </row>
    <row r="170" spans="1:7" s="190" customFormat="1" ht="12.75" hidden="1" customHeight="1">
      <c r="A170" s="192"/>
      <c r="D170" s="191"/>
      <c r="E170" s="191"/>
      <c r="F170" s="191"/>
      <c r="G170" s="192"/>
    </row>
    <row r="171" spans="1:7" s="190" customFormat="1" ht="12.75" hidden="1" customHeight="1">
      <c r="A171" s="192"/>
      <c r="D171" s="191"/>
      <c r="E171" s="191"/>
      <c r="F171" s="191"/>
      <c r="G171" s="192"/>
    </row>
    <row r="172" spans="1:7" s="190" customFormat="1" ht="12.75" hidden="1" customHeight="1">
      <c r="A172" s="192"/>
      <c r="D172" s="191"/>
      <c r="E172" s="191"/>
      <c r="F172" s="191"/>
      <c r="G172" s="192"/>
    </row>
    <row r="173" spans="1:7" s="190" customFormat="1" ht="12.75" hidden="1" customHeight="1">
      <c r="A173" s="192"/>
      <c r="D173" s="191"/>
      <c r="E173" s="191"/>
      <c r="F173" s="191"/>
      <c r="G173" s="192"/>
    </row>
    <row r="174" spans="1:7" s="190" customFormat="1" ht="12.75" hidden="1" customHeight="1">
      <c r="A174" s="192"/>
      <c r="D174" s="191"/>
      <c r="E174" s="191"/>
      <c r="F174" s="191"/>
      <c r="G174" s="192"/>
    </row>
    <row r="175" spans="1:7" s="190" customFormat="1" ht="12.75" hidden="1" customHeight="1">
      <c r="A175" s="192"/>
      <c r="D175" s="191"/>
      <c r="E175" s="191"/>
      <c r="F175" s="191"/>
      <c r="G175" s="192"/>
    </row>
    <row r="176" spans="1:7" s="190" customFormat="1" ht="12.75" hidden="1" customHeight="1">
      <c r="A176" s="192"/>
      <c r="D176" s="191"/>
      <c r="E176" s="191"/>
      <c r="F176" s="191"/>
      <c r="G176" s="192"/>
    </row>
    <row r="177" spans="1:7" s="190" customFormat="1" ht="12.75" hidden="1" customHeight="1">
      <c r="A177" s="192"/>
      <c r="D177" s="191"/>
      <c r="E177" s="191"/>
      <c r="F177" s="191"/>
      <c r="G177" s="192"/>
    </row>
    <row r="178" spans="1:7" s="190" customFormat="1" ht="12.75" hidden="1" customHeight="1">
      <c r="A178" s="192"/>
      <c r="D178" s="191"/>
      <c r="E178" s="191"/>
      <c r="F178" s="191"/>
      <c r="G178" s="192"/>
    </row>
    <row r="179" spans="1:7" s="190" customFormat="1" ht="12.75" hidden="1" customHeight="1">
      <c r="A179" s="192"/>
      <c r="D179" s="191"/>
      <c r="E179" s="191"/>
      <c r="F179" s="191"/>
      <c r="G179" s="192"/>
    </row>
    <row r="180" spans="1:7" s="190" customFormat="1" ht="12.75" hidden="1" customHeight="1">
      <c r="A180" s="192"/>
      <c r="D180" s="191"/>
      <c r="E180" s="191"/>
      <c r="F180" s="191"/>
      <c r="G180" s="192"/>
    </row>
    <row r="181" spans="1:7" s="190" customFormat="1" ht="12.75" hidden="1" customHeight="1">
      <c r="A181" s="192"/>
      <c r="D181" s="191"/>
      <c r="E181" s="191"/>
      <c r="F181" s="191"/>
      <c r="G181" s="192"/>
    </row>
    <row r="182" spans="1:7" s="190" customFormat="1" ht="12.75" hidden="1" customHeight="1">
      <c r="A182" s="192"/>
      <c r="D182" s="191"/>
      <c r="E182" s="191"/>
      <c r="F182" s="191"/>
      <c r="G182" s="192"/>
    </row>
    <row r="183" spans="1:7" s="190" customFormat="1" ht="12.75" hidden="1" customHeight="1">
      <c r="A183" s="192"/>
      <c r="D183" s="191"/>
      <c r="E183" s="191"/>
      <c r="F183" s="191"/>
      <c r="G183" s="192"/>
    </row>
    <row r="184" spans="1:7" s="190" customFormat="1" ht="12.75" hidden="1" customHeight="1">
      <c r="A184" s="192"/>
      <c r="D184" s="191"/>
      <c r="E184" s="191"/>
      <c r="F184" s="191"/>
      <c r="G184" s="192"/>
    </row>
    <row r="185" spans="1:7" s="190" customFormat="1" ht="12.75" hidden="1" customHeight="1">
      <c r="A185" s="192"/>
      <c r="D185" s="191"/>
      <c r="E185" s="191"/>
      <c r="F185" s="191"/>
      <c r="G185" s="192"/>
    </row>
    <row r="186" spans="1:7" s="190" customFormat="1" ht="12.75" hidden="1" customHeight="1">
      <c r="A186" s="192"/>
      <c r="D186" s="191"/>
      <c r="E186" s="191"/>
      <c r="F186" s="191"/>
      <c r="G186" s="192"/>
    </row>
    <row r="187" spans="1:7" s="190" customFormat="1" ht="12.75" hidden="1" customHeight="1">
      <c r="A187" s="192"/>
      <c r="D187" s="191"/>
      <c r="E187" s="191"/>
      <c r="F187" s="191"/>
      <c r="G187" s="192"/>
    </row>
    <row r="188" spans="1:7" s="190" customFormat="1" ht="12.75" hidden="1" customHeight="1">
      <c r="A188" s="192"/>
      <c r="D188" s="191"/>
      <c r="E188" s="191"/>
      <c r="F188" s="191"/>
      <c r="G188" s="192"/>
    </row>
    <row r="189" spans="1:7" s="190" customFormat="1" ht="12.75" hidden="1" customHeight="1">
      <c r="A189" s="192"/>
      <c r="D189" s="191"/>
      <c r="E189" s="191"/>
      <c r="F189" s="191"/>
      <c r="G189" s="192"/>
    </row>
    <row r="190" spans="1:7" s="190" customFormat="1" ht="12.75" hidden="1" customHeight="1">
      <c r="A190" s="192"/>
      <c r="D190" s="191"/>
      <c r="E190" s="191"/>
      <c r="F190" s="191"/>
      <c r="G190" s="192"/>
    </row>
    <row r="191" spans="1:7" s="190" customFormat="1" ht="12.75" hidden="1" customHeight="1">
      <c r="A191" s="192"/>
      <c r="D191" s="191"/>
      <c r="E191" s="191"/>
      <c r="F191" s="191"/>
      <c r="G191" s="192"/>
    </row>
    <row r="192" spans="1:7" s="190" customFormat="1" ht="12.75" hidden="1" customHeight="1">
      <c r="A192" s="192"/>
      <c r="D192" s="191"/>
      <c r="E192" s="191"/>
      <c r="F192" s="191"/>
      <c r="G192" s="192"/>
    </row>
    <row r="193" spans="1:7" s="190" customFormat="1" ht="12.75" hidden="1" customHeight="1">
      <c r="A193" s="192"/>
      <c r="D193" s="191"/>
      <c r="E193" s="191"/>
      <c r="F193" s="191"/>
      <c r="G193" s="192"/>
    </row>
    <row r="194" spans="1:7" s="190" customFormat="1" ht="12.75" hidden="1" customHeight="1">
      <c r="A194" s="192"/>
      <c r="D194" s="191"/>
      <c r="E194" s="191"/>
      <c r="F194" s="191"/>
      <c r="G194" s="192"/>
    </row>
    <row r="195" spans="1:7" s="190" customFormat="1" ht="12.75" hidden="1" customHeight="1">
      <c r="A195" s="192"/>
      <c r="D195" s="191"/>
      <c r="E195" s="191"/>
      <c r="F195" s="191"/>
      <c r="G195" s="192"/>
    </row>
    <row r="196" spans="1:7" s="190" customFormat="1" ht="12.75" hidden="1" customHeight="1">
      <c r="A196" s="192"/>
      <c r="D196" s="191"/>
      <c r="E196" s="191"/>
      <c r="F196" s="191"/>
      <c r="G196" s="192"/>
    </row>
    <row r="197" spans="1:7" s="190" customFormat="1" ht="12.75" hidden="1" customHeight="1">
      <c r="A197" s="192"/>
      <c r="D197" s="191"/>
      <c r="E197" s="191"/>
      <c r="F197" s="191"/>
      <c r="G197" s="192"/>
    </row>
    <row r="198" spans="1:7" s="190" customFormat="1" ht="12.75" hidden="1" customHeight="1">
      <c r="A198" s="192"/>
      <c r="D198" s="191"/>
      <c r="E198" s="191"/>
      <c r="F198" s="191"/>
      <c r="G198" s="192"/>
    </row>
    <row r="199" spans="1:7" s="190" customFormat="1" ht="12.75" hidden="1" customHeight="1">
      <c r="A199" s="192"/>
      <c r="D199" s="191"/>
      <c r="E199" s="191"/>
      <c r="F199" s="191"/>
      <c r="G199" s="192"/>
    </row>
    <row r="200" spans="1:7" s="190" customFormat="1" ht="12.75" hidden="1" customHeight="1">
      <c r="A200" s="192"/>
      <c r="D200" s="191"/>
      <c r="E200" s="191"/>
      <c r="F200" s="191"/>
      <c r="G200" s="192"/>
    </row>
    <row r="201" spans="1:7" s="190" customFormat="1" ht="12.75" hidden="1" customHeight="1">
      <c r="A201" s="192"/>
      <c r="D201" s="191"/>
      <c r="E201" s="191"/>
      <c r="F201" s="191"/>
      <c r="G201" s="192"/>
    </row>
    <row r="202" spans="1:7" s="190" customFormat="1" ht="12.75" hidden="1" customHeight="1">
      <c r="A202" s="192"/>
      <c r="D202" s="191"/>
      <c r="E202" s="191"/>
      <c r="F202" s="191"/>
      <c r="G202" s="192"/>
    </row>
    <row r="203" spans="1:7" s="190" customFormat="1" ht="12.75" hidden="1" customHeight="1">
      <c r="A203" s="192"/>
      <c r="D203" s="191"/>
      <c r="E203" s="191"/>
      <c r="F203" s="191"/>
      <c r="G203" s="192"/>
    </row>
    <row r="204" spans="1:7" s="190" customFormat="1" ht="12.75" hidden="1" customHeight="1">
      <c r="A204" s="192"/>
      <c r="D204" s="191"/>
      <c r="E204" s="191"/>
      <c r="F204" s="191"/>
      <c r="G204" s="192"/>
    </row>
    <row r="205" spans="1:7" s="190" customFormat="1" ht="12.75" hidden="1" customHeight="1">
      <c r="A205" s="192"/>
      <c r="D205" s="191"/>
      <c r="E205" s="191"/>
      <c r="F205" s="191"/>
      <c r="G205" s="192"/>
    </row>
    <row r="206" spans="1:7" s="190" customFormat="1" ht="12.75" hidden="1" customHeight="1">
      <c r="A206" s="192"/>
      <c r="D206" s="191"/>
      <c r="E206" s="191"/>
      <c r="F206" s="191"/>
      <c r="G206" s="192"/>
    </row>
    <row r="207" spans="1:7" s="190" customFormat="1" ht="12.75" hidden="1" customHeight="1">
      <c r="A207" s="192"/>
      <c r="D207" s="191"/>
      <c r="E207" s="191"/>
      <c r="F207" s="191"/>
      <c r="G207" s="192"/>
    </row>
    <row r="208" spans="1:7" s="190" customFormat="1" ht="12.75" hidden="1" customHeight="1">
      <c r="A208" s="192"/>
      <c r="D208" s="191"/>
      <c r="E208" s="191"/>
      <c r="F208" s="191"/>
      <c r="G208" s="192"/>
    </row>
    <row r="209" spans="1:7" s="190" customFormat="1" ht="12.75" hidden="1" customHeight="1">
      <c r="A209" s="192"/>
      <c r="D209" s="191"/>
      <c r="E209" s="191"/>
      <c r="F209" s="191"/>
      <c r="G209" s="192"/>
    </row>
    <row r="210" spans="1:7" s="190" customFormat="1" ht="12.75" hidden="1" customHeight="1">
      <c r="A210" s="192"/>
      <c r="D210" s="191"/>
      <c r="E210" s="191"/>
      <c r="F210" s="191"/>
      <c r="G210" s="192"/>
    </row>
    <row r="211" spans="1:7" s="190" customFormat="1" ht="12.75" hidden="1" customHeight="1">
      <c r="A211" s="192"/>
      <c r="D211" s="191"/>
      <c r="E211" s="191"/>
      <c r="F211" s="191"/>
      <c r="G211" s="192"/>
    </row>
    <row r="212" spans="1:7" s="190" customFormat="1" ht="12.75" hidden="1" customHeight="1">
      <c r="A212" s="192"/>
      <c r="D212" s="191"/>
      <c r="E212" s="191"/>
      <c r="F212" s="191"/>
      <c r="G212" s="192"/>
    </row>
    <row r="213" spans="1:7" s="190" customFormat="1" ht="12.75" hidden="1" customHeight="1">
      <c r="A213" s="192"/>
      <c r="D213" s="191"/>
      <c r="E213" s="191"/>
      <c r="F213" s="191"/>
      <c r="G213" s="192"/>
    </row>
    <row r="214" spans="1:7" s="190" customFormat="1" ht="12.75" hidden="1" customHeight="1">
      <c r="A214" s="192"/>
      <c r="D214" s="191"/>
      <c r="E214" s="191"/>
      <c r="F214" s="191"/>
      <c r="G214" s="192"/>
    </row>
    <row r="215" spans="1:7" s="190" customFormat="1" ht="12.75" hidden="1" customHeight="1">
      <c r="A215" s="192"/>
      <c r="D215" s="191"/>
      <c r="E215" s="191"/>
      <c r="F215" s="191"/>
      <c r="G215" s="192"/>
    </row>
    <row r="216" spans="1:7" s="190" customFormat="1" ht="12.75" hidden="1" customHeight="1">
      <c r="A216" s="192"/>
      <c r="D216" s="191"/>
      <c r="E216" s="191"/>
      <c r="F216" s="191"/>
      <c r="G216" s="192"/>
    </row>
    <row r="217" spans="1:7" s="190" customFormat="1" ht="12.75" hidden="1" customHeight="1">
      <c r="A217" s="192"/>
      <c r="D217" s="191"/>
      <c r="E217" s="191"/>
      <c r="F217" s="191"/>
      <c r="G217" s="192"/>
    </row>
    <row r="218" spans="1:7" s="190" customFormat="1" ht="12.75" hidden="1" customHeight="1">
      <c r="A218" s="192"/>
      <c r="D218" s="191"/>
      <c r="E218" s="191"/>
      <c r="F218" s="191"/>
      <c r="G218" s="192"/>
    </row>
    <row r="219" spans="1:7" s="190" customFormat="1" ht="12.75" hidden="1" customHeight="1">
      <c r="A219" s="192"/>
      <c r="D219" s="191"/>
      <c r="E219" s="191"/>
      <c r="F219" s="191"/>
      <c r="G219" s="192"/>
    </row>
    <row r="220" spans="1:7" s="190" customFormat="1" ht="12.75" hidden="1" customHeight="1">
      <c r="A220" s="192"/>
      <c r="D220" s="191"/>
      <c r="E220" s="191"/>
      <c r="F220" s="191"/>
      <c r="G220" s="192"/>
    </row>
    <row r="221" spans="1:7" s="190" customFormat="1" ht="12.75" hidden="1" customHeight="1">
      <c r="A221" s="192"/>
      <c r="D221" s="191"/>
      <c r="E221" s="191"/>
      <c r="F221" s="191"/>
      <c r="G221" s="192"/>
    </row>
    <row r="222" spans="1:7" s="190" customFormat="1" ht="12.75" hidden="1" customHeight="1">
      <c r="A222" s="192"/>
      <c r="D222" s="191"/>
      <c r="E222" s="191"/>
      <c r="F222" s="191"/>
      <c r="G222" s="192"/>
    </row>
    <row r="223" spans="1:7" s="190" customFormat="1" ht="12.75" hidden="1" customHeight="1">
      <c r="A223" s="192"/>
      <c r="D223" s="191"/>
      <c r="E223" s="191"/>
      <c r="F223" s="191"/>
      <c r="G223" s="192"/>
    </row>
    <row r="224" spans="1:7" s="190" customFormat="1" ht="12.75" hidden="1" customHeight="1">
      <c r="A224" s="192"/>
      <c r="D224" s="191"/>
      <c r="E224" s="191"/>
      <c r="F224" s="191"/>
      <c r="G224" s="192"/>
    </row>
    <row r="225" spans="1:7" s="190" customFormat="1" ht="12.75" hidden="1" customHeight="1">
      <c r="A225" s="192"/>
      <c r="D225" s="191"/>
      <c r="E225" s="191"/>
      <c r="F225" s="191"/>
      <c r="G225" s="192"/>
    </row>
    <row r="226" spans="1:7" s="190" customFormat="1" ht="12.75" hidden="1" customHeight="1">
      <c r="A226" s="192"/>
      <c r="D226" s="191"/>
      <c r="E226" s="191"/>
      <c r="F226" s="191"/>
      <c r="G226" s="192"/>
    </row>
    <row r="227" spans="1:7" s="190" customFormat="1" ht="12.75" hidden="1" customHeight="1">
      <c r="A227" s="192"/>
      <c r="D227" s="191"/>
      <c r="E227" s="191"/>
      <c r="F227" s="191"/>
      <c r="G227" s="192"/>
    </row>
    <row r="228" spans="1:7" s="190" customFormat="1" ht="12.75" hidden="1" customHeight="1">
      <c r="A228" s="192"/>
      <c r="D228" s="191"/>
      <c r="E228" s="191"/>
      <c r="F228" s="191"/>
      <c r="G228" s="192"/>
    </row>
    <row r="229" spans="1:7" s="190" customFormat="1" ht="12.75" hidden="1" customHeight="1">
      <c r="A229" s="192"/>
      <c r="D229" s="191"/>
      <c r="E229" s="191"/>
      <c r="F229" s="191"/>
      <c r="G229" s="192"/>
    </row>
    <row r="230" spans="1:7" s="190" customFormat="1" ht="12.75" hidden="1" customHeight="1">
      <c r="A230" s="192"/>
      <c r="D230" s="191"/>
      <c r="E230" s="191"/>
      <c r="F230" s="191"/>
      <c r="G230" s="192"/>
    </row>
    <row r="231" spans="1:7" s="190" customFormat="1" ht="12.75" hidden="1" customHeight="1">
      <c r="A231" s="192"/>
      <c r="D231" s="191"/>
      <c r="E231" s="191"/>
      <c r="F231" s="191"/>
      <c r="G231" s="192"/>
    </row>
    <row r="232" spans="1:7" s="190" customFormat="1" ht="12.75" hidden="1" customHeight="1">
      <c r="A232" s="192"/>
      <c r="D232" s="191"/>
      <c r="E232" s="191"/>
      <c r="F232" s="191"/>
      <c r="G232" s="192"/>
    </row>
    <row r="233" spans="1:7" s="190" customFormat="1" ht="12.75" hidden="1" customHeight="1">
      <c r="A233" s="192"/>
      <c r="D233" s="191"/>
      <c r="E233" s="191"/>
      <c r="F233" s="191"/>
      <c r="G233" s="192"/>
    </row>
    <row r="234" spans="1:7" s="190" customFormat="1" ht="12.75" hidden="1" customHeight="1">
      <c r="A234" s="192"/>
      <c r="D234" s="191"/>
      <c r="E234" s="191"/>
      <c r="F234" s="191"/>
      <c r="G234" s="192"/>
    </row>
    <row r="235" spans="1:7" s="190" customFormat="1" ht="12.75" hidden="1" customHeight="1">
      <c r="A235" s="192"/>
      <c r="D235" s="191"/>
      <c r="E235" s="191"/>
      <c r="F235" s="191"/>
      <c r="G235" s="192"/>
    </row>
    <row r="236" spans="1:7" s="190" customFormat="1" ht="12.75" hidden="1" customHeight="1">
      <c r="A236" s="192"/>
      <c r="D236" s="191"/>
      <c r="E236" s="191"/>
      <c r="F236" s="191"/>
      <c r="G236" s="192"/>
    </row>
    <row r="237" spans="1:7" s="190" customFormat="1" ht="12.75" hidden="1" customHeight="1">
      <c r="A237" s="192"/>
      <c r="D237" s="191"/>
      <c r="E237" s="191"/>
      <c r="F237" s="191"/>
      <c r="G237" s="192"/>
    </row>
    <row r="238" spans="1:7" s="190" customFormat="1" ht="12.75" hidden="1" customHeight="1">
      <c r="A238" s="192"/>
      <c r="D238" s="191"/>
      <c r="E238" s="191"/>
      <c r="F238" s="191"/>
      <c r="G238" s="192"/>
    </row>
    <row r="239" spans="1:7" s="190" customFormat="1" ht="12.75" hidden="1" customHeight="1">
      <c r="A239" s="192"/>
      <c r="D239" s="191"/>
      <c r="E239" s="191"/>
      <c r="F239" s="191"/>
      <c r="G239" s="192"/>
    </row>
    <row r="240" spans="1:7" s="190" customFormat="1" ht="12.75" hidden="1" customHeight="1">
      <c r="A240" s="192"/>
      <c r="D240" s="191"/>
      <c r="E240" s="191"/>
      <c r="F240" s="191"/>
      <c r="G240" s="192"/>
    </row>
    <row r="241" spans="1:7" s="190" customFormat="1" ht="12.75" hidden="1" customHeight="1">
      <c r="A241" s="192"/>
      <c r="D241" s="191"/>
      <c r="E241" s="191"/>
      <c r="F241" s="191"/>
      <c r="G241" s="192"/>
    </row>
    <row r="242" spans="1:7" s="190" customFormat="1" ht="12.75" hidden="1" customHeight="1">
      <c r="A242" s="192"/>
      <c r="D242" s="191"/>
      <c r="E242" s="191"/>
      <c r="F242" s="191"/>
      <c r="G242" s="192"/>
    </row>
    <row r="243" spans="1:7" s="190" customFormat="1" ht="12.75" hidden="1" customHeight="1">
      <c r="A243" s="192"/>
      <c r="D243" s="191"/>
      <c r="E243" s="191"/>
      <c r="F243" s="191"/>
      <c r="G243" s="192"/>
    </row>
    <row r="244" spans="1:7" s="190" customFormat="1" ht="12.75" hidden="1" customHeight="1">
      <c r="A244" s="192"/>
      <c r="D244" s="191"/>
      <c r="E244" s="191"/>
      <c r="F244" s="191"/>
      <c r="G244" s="192"/>
    </row>
    <row r="245" spans="1:7" s="190" customFormat="1" ht="12.75" hidden="1" customHeight="1">
      <c r="A245" s="192"/>
      <c r="D245" s="191"/>
      <c r="E245" s="191"/>
      <c r="F245" s="191"/>
      <c r="G245" s="192"/>
    </row>
    <row r="246" spans="1:7" s="190" customFormat="1" ht="12.75" hidden="1" customHeight="1">
      <c r="A246" s="192"/>
      <c r="D246" s="191"/>
      <c r="E246" s="191"/>
      <c r="F246" s="191"/>
      <c r="G246" s="192"/>
    </row>
    <row r="247" spans="1:7" s="190" customFormat="1" ht="12.75" hidden="1" customHeight="1">
      <c r="A247" s="192"/>
      <c r="D247" s="191"/>
      <c r="E247" s="191"/>
      <c r="F247" s="191"/>
      <c r="G247" s="192"/>
    </row>
    <row r="248" spans="1:7" s="190" customFormat="1" ht="12.75" hidden="1" customHeight="1">
      <c r="A248" s="192"/>
      <c r="D248" s="191"/>
      <c r="E248" s="191"/>
      <c r="F248" s="191"/>
      <c r="G248" s="192"/>
    </row>
    <row r="249" spans="1:7" s="190" customFormat="1" ht="12.75" hidden="1" customHeight="1">
      <c r="A249" s="192"/>
      <c r="D249" s="191"/>
      <c r="E249" s="191"/>
      <c r="F249" s="191"/>
      <c r="G249" s="192"/>
    </row>
    <row r="250" spans="1:7" s="190" customFormat="1" ht="12.75" hidden="1" customHeight="1">
      <c r="A250" s="192"/>
      <c r="D250" s="191"/>
      <c r="E250" s="191"/>
      <c r="F250" s="191"/>
      <c r="G250" s="192"/>
    </row>
    <row r="251" spans="1:7" s="190" customFormat="1" ht="12.75" hidden="1" customHeight="1">
      <c r="A251" s="192"/>
      <c r="D251" s="191"/>
      <c r="E251" s="191"/>
      <c r="F251" s="191"/>
      <c r="G251" s="192"/>
    </row>
    <row r="252" spans="1:7" s="190" customFormat="1" ht="12.75" hidden="1" customHeight="1">
      <c r="A252" s="192"/>
      <c r="D252" s="191"/>
      <c r="E252" s="191"/>
      <c r="F252" s="191"/>
      <c r="G252" s="192"/>
    </row>
    <row r="253" spans="1:7" s="190" customFormat="1" ht="12.75" hidden="1" customHeight="1">
      <c r="A253" s="192"/>
      <c r="D253" s="191"/>
      <c r="E253" s="191"/>
      <c r="F253" s="191"/>
      <c r="G253" s="192"/>
    </row>
    <row r="254" spans="1:7" s="190" customFormat="1" ht="12.75" hidden="1" customHeight="1">
      <c r="A254" s="192"/>
      <c r="D254" s="191"/>
      <c r="E254" s="191"/>
      <c r="F254" s="191"/>
      <c r="G254" s="192"/>
    </row>
    <row r="255" spans="1:7" s="190" customFormat="1" ht="12.75" hidden="1" customHeight="1">
      <c r="A255" s="192"/>
      <c r="D255" s="191"/>
      <c r="E255" s="191"/>
      <c r="F255" s="191"/>
      <c r="G255" s="192"/>
    </row>
    <row r="256" spans="1:7" s="190" customFormat="1" ht="12.75" hidden="1" customHeight="1">
      <c r="A256" s="192"/>
      <c r="D256" s="191"/>
      <c r="E256" s="191"/>
      <c r="F256" s="191"/>
      <c r="G256" s="192"/>
    </row>
    <row r="257" spans="1:7" s="190" customFormat="1" ht="12.75" hidden="1" customHeight="1">
      <c r="A257" s="192"/>
      <c r="D257" s="191"/>
      <c r="E257" s="191"/>
      <c r="F257" s="191"/>
      <c r="G257" s="192"/>
    </row>
    <row r="258" spans="1:7" s="190" customFormat="1" ht="12.75" hidden="1" customHeight="1">
      <c r="A258" s="192"/>
      <c r="D258" s="191"/>
      <c r="E258" s="191"/>
      <c r="F258" s="191"/>
      <c r="G258" s="192"/>
    </row>
    <row r="259" spans="1:7" s="190" customFormat="1" ht="12.75" hidden="1" customHeight="1">
      <c r="A259" s="192"/>
      <c r="D259" s="191"/>
      <c r="E259" s="191"/>
      <c r="F259" s="191"/>
      <c r="G259" s="192"/>
    </row>
    <row r="260" spans="1:7" s="190" customFormat="1" ht="12.75" hidden="1" customHeight="1">
      <c r="A260" s="192"/>
      <c r="D260" s="191"/>
      <c r="E260" s="191"/>
      <c r="F260" s="191"/>
      <c r="G260" s="192"/>
    </row>
    <row r="261" spans="1:7" s="190" customFormat="1" ht="12.75" hidden="1" customHeight="1">
      <c r="A261" s="192"/>
      <c r="D261" s="191"/>
      <c r="E261" s="191"/>
      <c r="F261" s="191"/>
      <c r="G261" s="192"/>
    </row>
    <row r="262" spans="1:7" s="190" customFormat="1" ht="12.75" hidden="1" customHeight="1">
      <c r="A262" s="192"/>
      <c r="D262" s="191"/>
      <c r="E262" s="191"/>
      <c r="F262" s="191"/>
      <c r="G262" s="192"/>
    </row>
    <row r="263" spans="1:7" s="190" customFormat="1" ht="12.75" hidden="1" customHeight="1">
      <c r="A263" s="192"/>
      <c r="D263" s="191"/>
      <c r="E263" s="191"/>
      <c r="F263" s="191"/>
      <c r="G263" s="192"/>
    </row>
    <row r="264" spans="1:7" s="190" customFormat="1" ht="12.75" hidden="1" customHeight="1">
      <c r="A264" s="192"/>
      <c r="D264" s="191"/>
      <c r="E264" s="191"/>
      <c r="F264" s="191"/>
      <c r="G264" s="192"/>
    </row>
    <row r="265" spans="1:7" s="190" customFormat="1" ht="12.75" hidden="1" customHeight="1">
      <c r="A265" s="192"/>
      <c r="D265" s="191"/>
      <c r="E265" s="191"/>
      <c r="F265" s="191"/>
      <c r="G265" s="192"/>
    </row>
    <row r="266" spans="1:7" s="190" customFormat="1" ht="12.75" hidden="1" customHeight="1">
      <c r="A266" s="192"/>
      <c r="D266" s="191"/>
      <c r="E266" s="191"/>
      <c r="F266" s="191"/>
      <c r="G266" s="192"/>
    </row>
    <row r="267" spans="1:7" s="190" customFormat="1" ht="12.75" hidden="1" customHeight="1">
      <c r="A267" s="192"/>
      <c r="D267" s="191"/>
      <c r="E267" s="191"/>
      <c r="F267" s="191"/>
      <c r="G267" s="192"/>
    </row>
    <row r="268" spans="1:7" s="190" customFormat="1" ht="12.75" hidden="1" customHeight="1">
      <c r="A268" s="192"/>
      <c r="D268" s="191"/>
      <c r="E268" s="191"/>
      <c r="F268" s="191"/>
      <c r="G268" s="192"/>
    </row>
    <row r="269" spans="1:7" s="190" customFormat="1" ht="12.75" hidden="1" customHeight="1">
      <c r="A269" s="192"/>
      <c r="D269" s="191"/>
      <c r="E269" s="191"/>
      <c r="F269" s="191"/>
      <c r="G269" s="192"/>
    </row>
    <row r="270" spans="1:7" s="190" customFormat="1" ht="12.75" hidden="1" customHeight="1">
      <c r="A270" s="192"/>
      <c r="D270" s="191"/>
      <c r="E270" s="191"/>
      <c r="F270" s="191"/>
      <c r="G270" s="192"/>
    </row>
    <row r="271" spans="1:7" s="190" customFormat="1" ht="12.75" hidden="1" customHeight="1">
      <c r="A271" s="192"/>
      <c r="D271" s="191"/>
      <c r="E271" s="191"/>
      <c r="F271" s="191"/>
      <c r="G271" s="192"/>
    </row>
    <row r="272" spans="1:7" s="190" customFormat="1" ht="12.75" hidden="1" customHeight="1">
      <c r="A272" s="192"/>
      <c r="D272" s="191"/>
      <c r="E272" s="191"/>
      <c r="F272" s="191"/>
      <c r="G272" s="192"/>
    </row>
    <row r="273" spans="1:7" s="190" customFormat="1" ht="12.75" hidden="1" customHeight="1">
      <c r="A273" s="192"/>
      <c r="D273" s="191"/>
      <c r="E273" s="191"/>
      <c r="F273" s="191"/>
      <c r="G273" s="192"/>
    </row>
    <row r="274" spans="1:7" s="190" customFormat="1" ht="12.75" hidden="1" customHeight="1">
      <c r="A274" s="192"/>
      <c r="D274" s="191"/>
      <c r="E274" s="191"/>
      <c r="F274" s="191"/>
      <c r="G274" s="192"/>
    </row>
    <row r="275" spans="1:7" s="190" customFormat="1" ht="12.75" hidden="1" customHeight="1">
      <c r="A275" s="192"/>
      <c r="D275" s="191"/>
      <c r="E275" s="191"/>
      <c r="F275" s="191"/>
      <c r="G275" s="192"/>
    </row>
    <row r="276" spans="1:7" s="190" customFormat="1" ht="12.75" hidden="1" customHeight="1">
      <c r="A276" s="192"/>
      <c r="D276" s="191"/>
      <c r="E276" s="191"/>
      <c r="F276" s="191"/>
      <c r="G276" s="192"/>
    </row>
    <row r="277" spans="1:7" s="190" customFormat="1" ht="12.75" hidden="1" customHeight="1">
      <c r="A277" s="192"/>
      <c r="D277" s="191"/>
      <c r="E277" s="191"/>
      <c r="F277" s="191"/>
      <c r="G277" s="192"/>
    </row>
    <row r="278" spans="1:7" s="190" customFormat="1" ht="12.75" hidden="1" customHeight="1">
      <c r="A278" s="192"/>
      <c r="D278" s="191"/>
      <c r="E278" s="191"/>
      <c r="F278" s="191"/>
      <c r="G278" s="192"/>
    </row>
    <row r="279" spans="1:7" s="190" customFormat="1" ht="12.75" hidden="1" customHeight="1">
      <c r="A279" s="192"/>
      <c r="D279" s="191"/>
      <c r="E279" s="191"/>
      <c r="F279" s="191"/>
      <c r="G279" s="192"/>
    </row>
    <row r="280" spans="1:7" s="190" customFormat="1" ht="12.75" hidden="1" customHeight="1">
      <c r="A280" s="192"/>
      <c r="D280" s="191"/>
      <c r="E280" s="191"/>
      <c r="F280" s="191"/>
      <c r="G280" s="192"/>
    </row>
    <row r="281" spans="1:7" s="190" customFormat="1" ht="12.75" hidden="1" customHeight="1">
      <c r="A281" s="192"/>
      <c r="D281" s="191"/>
      <c r="E281" s="191"/>
      <c r="F281" s="191"/>
      <c r="G281" s="192"/>
    </row>
    <row r="282" spans="1:7" s="190" customFormat="1" ht="12.75" hidden="1" customHeight="1">
      <c r="A282" s="192"/>
      <c r="D282" s="191"/>
      <c r="E282" s="191"/>
      <c r="F282" s="191"/>
      <c r="G282" s="192"/>
    </row>
    <row r="283" spans="1:7" s="190" customFormat="1" ht="12.75" hidden="1" customHeight="1">
      <c r="A283" s="192"/>
      <c r="D283" s="191"/>
      <c r="E283" s="191"/>
      <c r="F283" s="191"/>
      <c r="G283" s="192"/>
    </row>
    <row r="284" spans="1:7" s="190" customFormat="1" ht="12.75" hidden="1" customHeight="1">
      <c r="A284" s="192"/>
      <c r="D284" s="191"/>
      <c r="E284" s="191"/>
      <c r="F284" s="191"/>
      <c r="G284" s="192"/>
    </row>
    <row r="285" spans="1:7" s="190" customFormat="1" ht="12.75" hidden="1" customHeight="1">
      <c r="A285" s="192"/>
      <c r="D285" s="191"/>
      <c r="E285" s="191"/>
      <c r="F285" s="191"/>
      <c r="G285" s="192"/>
    </row>
    <row r="286" spans="1:7" s="190" customFormat="1" ht="12.75" hidden="1" customHeight="1">
      <c r="A286" s="192"/>
      <c r="D286" s="191"/>
      <c r="E286" s="191"/>
      <c r="F286" s="191"/>
      <c r="G286" s="192"/>
    </row>
    <row r="287" spans="1:7" s="190" customFormat="1" ht="12.75" hidden="1" customHeight="1">
      <c r="A287" s="192"/>
      <c r="D287" s="191"/>
      <c r="E287" s="191"/>
      <c r="F287" s="191"/>
      <c r="G287" s="192"/>
    </row>
    <row r="288" spans="1:7" s="190" customFormat="1" ht="12.75" hidden="1" customHeight="1">
      <c r="A288" s="192"/>
      <c r="D288" s="191"/>
      <c r="E288" s="191"/>
      <c r="F288" s="191"/>
      <c r="G288" s="192"/>
    </row>
    <row r="289" spans="1:7" s="190" customFormat="1" ht="12.75" hidden="1" customHeight="1">
      <c r="A289" s="192"/>
      <c r="D289" s="191"/>
      <c r="E289" s="191"/>
      <c r="F289" s="191"/>
      <c r="G289" s="192"/>
    </row>
    <row r="290" spans="1:7" s="190" customFormat="1" ht="12.75" hidden="1" customHeight="1">
      <c r="A290" s="192"/>
      <c r="D290" s="191"/>
      <c r="E290" s="191"/>
      <c r="F290" s="191"/>
      <c r="G290" s="192"/>
    </row>
    <row r="291" spans="1:7" s="190" customFormat="1" ht="12.75" hidden="1" customHeight="1">
      <c r="A291" s="192"/>
      <c r="D291" s="191"/>
      <c r="E291" s="191"/>
      <c r="F291" s="191"/>
      <c r="G291" s="192"/>
    </row>
    <row r="292" spans="1:7" s="190" customFormat="1" ht="12.75" hidden="1" customHeight="1">
      <c r="A292" s="192"/>
      <c r="D292" s="191"/>
      <c r="E292" s="191"/>
      <c r="F292" s="191"/>
      <c r="G292" s="192"/>
    </row>
    <row r="293" spans="1:7" s="190" customFormat="1" ht="12.75" hidden="1" customHeight="1">
      <c r="A293" s="192"/>
      <c r="D293" s="191"/>
      <c r="E293" s="191"/>
      <c r="F293" s="191"/>
      <c r="G293" s="192"/>
    </row>
    <row r="294" spans="1:7" s="190" customFormat="1" ht="12.75" hidden="1" customHeight="1">
      <c r="A294" s="192"/>
      <c r="D294" s="191"/>
      <c r="E294" s="191"/>
      <c r="F294" s="191"/>
      <c r="G294" s="192"/>
    </row>
    <row r="295" spans="1:7" s="190" customFormat="1" ht="12.75" hidden="1" customHeight="1">
      <c r="A295" s="192"/>
      <c r="D295" s="191"/>
      <c r="E295" s="191"/>
      <c r="F295" s="191"/>
      <c r="G295" s="192"/>
    </row>
    <row r="296" spans="1:7" s="190" customFormat="1" ht="12.75" hidden="1" customHeight="1">
      <c r="A296" s="192"/>
      <c r="D296" s="191"/>
      <c r="E296" s="191"/>
      <c r="F296" s="191"/>
      <c r="G296" s="192"/>
    </row>
    <row r="297" spans="1:7" s="190" customFormat="1" ht="12.75" hidden="1" customHeight="1">
      <c r="A297" s="192"/>
      <c r="D297" s="191"/>
      <c r="E297" s="191"/>
      <c r="F297" s="191"/>
      <c r="G297" s="192"/>
    </row>
    <row r="298" spans="1:7" s="190" customFormat="1" ht="12.75" hidden="1" customHeight="1">
      <c r="A298" s="192"/>
      <c r="D298" s="191"/>
      <c r="E298" s="191"/>
      <c r="F298" s="191"/>
      <c r="G298" s="192"/>
    </row>
    <row r="299" spans="1:7" s="190" customFormat="1" ht="12.75" hidden="1" customHeight="1">
      <c r="A299" s="192"/>
      <c r="D299" s="191"/>
      <c r="E299" s="191"/>
      <c r="F299" s="191"/>
      <c r="G299" s="192"/>
    </row>
    <row r="300" spans="1:7" s="190" customFormat="1" ht="12.75" hidden="1" customHeight="1">
      <c r="A300" s="192"/>
      <c r="D300" s="191"/>
      <c r="E300" s="191"/>
      <c r="F300" s="191"/>
      <c r="G300" s="192"/>
    </row>
    <row r="301" spans="1:7" s="190" customFormat="1" ht="12.75" hidden="1" customHeight="1">
      <c r="A301" s="192"/>
      <c r="D301" s="191"/>
      <c r="E301" s="191"/>
      <c r="F301" s="191"/>
      <c r="G301" s="192"/>
    </row>
    <row r="302" spans="1:7" s="190" customFormat="1" ht="12.75" hidden="1" customHeight="1">
      <c r="A302" s="192"/>
      <c r="D302" s="191"/>
      <c r="E302" s="191"/>
      <c r="F302" s="191"/>
      <c r="G302" s="192"/>
    </row>
    <row r="303" spans="1:7" s="190" customFormat="1" ht="12.75" hidden="1" customHeight="1">
      <c r="A303" s="192"/>
      <c r="D303" s="191"/>
      <c r="E303" s="191"/>
      <c r="F303" s="191"/>
      <c r="G303" s="192"/>
    </row>
    <row r="304" spans="1:7" s="190" customFormat="1" ht="12.75" hidden="1" customHeight="1">
      <c r="A304" s="192"/>
      <c r="D304" s="191"/>
      <c r="E304" s="191"/>
      <c r="F304" s="191"/>
      <c r="G304" s="192"/>
    </row>
    <row r="305" spans="1:7" s="190" customFormat="1" ht="12.75" hidden="1" customHeight="1">
      <c r="A305" s="192"/>
      <c r="D305" s="191"/>
      <c r="E305" s="191"/>
      <c r="F305" s="191"/>
      <c r="G305" s="192"/>
    </row>
    <row r="306" spans="1:7" s="190" customFormat="1" ht="12.75" hidden="1" customHeight="1">
      <c r="A306" s="192"/>
      <c r="D306" s="191"/>
      <c r="E306" s="191"/>
      <c r="F306" s="191"/>
      <c r="G306" s="192"/>
    </row>
    <row r="307" spans="1:7" s="190" customFormat="1" ht="12.75" hidden="1" customHeight="1">
      <c r="A307" s="192"/>
      <c r="D307" s="191"/>
      <c r="E307" s="191"/>
      <c r="F307" s="191"/>
      <c r="G307" s="192"/>
    </row>
    <row r="308" spans="1:7" s="190" customFormat="1" ht="12.75" hidden="1" customHeight="1">
      <c r="A308" s="192"/>
      <c r="D308" s="191"/>
      <c r="E308" s="191"/>
      <c r="F308" s="191"/>
      <c r="G308" s="192"/>
    </row>
    <row r="309" spans="1:7" s="190" customFormat="1" ht="12.75" hidden="1" customHeight="1">
      <c r="A309" s="192"/>
      <c r="D309" s="191"/>
      <c r="E309" s="191"/>
      <c r="F309" s="191"/>
      <c r="G309" s="192"/>
    </row>
    <row r="310" spans="1:7" s="190" customFormat="1" ht="12.75" hidden="1" customHeight="1">
      <c r="A310" s="192"/>
      <c r="D310" s="191"/>
      <c r="E310" s="191"/>
      <c r="F310" s="191"/>
      <c r="G310" s="192"/>
    </row>
    <row r="311" spans="1:7" s="190" customFormat="1" ht="12.75" hidden="1" customHeight="1">
      <c r="A311" s="192"/>
      <c r="D311" s="191"/>
      <c r="E311" s="191"/>
      <c r="F311" s="191"/>
      <c r="G311" s="192"/>
    </row>
    <row r="312" spans="1:7" s="190" customFormat="1" ht="12.75" hidden="1" customHeight="1">
      <c r="A312" s="192"/>
      <c r="D312" s="191"/>
      <c r="E312" s="191"/>
      <c r="F312" s="191"/>
      <c r="G312" s="192"/>
    </row>
    <row r="313" spans="1:7" s="190" customFormat="1" ht="12.75" hidden="1" customHeight="1">
      <c r="A313" s="192"/>
      <c r="D313" s="191"/>
      <c r="E313" s="191"/>
      <c r="F313" s="191"/>
      <c r="G313" s="192"/>
    </row>
    <row r="314" spans="1:7" s="190" customFormat="1" ht="12.75" hidden="1" customHeight="1">
      <c r="A314" s="192"/>
      <c r="D314" s="191"/>
      <c r="E314" s="191"/>
      <c r="F314" s="191"/>
      <c r="G314" s="192"/>
    </row>
    <row r="315" spans="1:7" s="190" customFormat="1" ht="12.75" hidden="1" customHeight="1">
      <c r="A315" s="192"/>
      <c r="D315" s="191"/>
      <c r="E315" s="191"/>
      <c r="F315" s="191"/>
      <c r="G315" s="192"/>
    </row>
    <row r="316" spans="1:7" s="190" customFormat="1" ht="12.75" hidden="1" customHeight="1">
      <c r="A316" s="192"/>
      <c r="D316" s="191"/>
      <c r="E316" s="191"/>
      <c r="F316" s="191"/>
      <c r="G316" s="192"/>
    </row>
    <row r="317" spans="1:7" s="190" customFormat="1" ht="12.75" hidden="1" customHeight="1">
      <c r="A317" s="192"/>
      <c r="D317" s="191"/>
      <c r="E317" s="191"/>
      <c r="F317" s="191"/>
      <c r="G317" s="192"/>
    </row>
    <row r="318" spans="1:7" s="190" customFormat="1" ht="12.75" hidden="1" customHeight="1">
      <c r="A318" s="192"/>
      <c r="D318" s="191"/>
      <c r="E318" s="191"/>
      <c r="F318" s="191"/>
      <c r="G318" s="192"/>
    </row>
    <row r="319" spans="1:7" s="190" customFormat="1" ht="12.75" hidden="1" customHeight="1">
      <c r="A319" s="192"/>
      <c r="D319" s="191"/>
      <c r="E319" s="191"/>
      <c r="F319" s="191"/>
      <c r="G319" s="192"/>
    </row>
    <row r="320" spans="1:7" s="190" customFormat="1" ht="12.75" hidden="1" customHeight="1">
      <c r="A320" s="192"/>
      <c r="D320" s="191"/>
      <c r="E320" s="191"/>
      <c r="F320" s="191"/>
      <c r="G320" s="192"/>
    </row>
    <row r="321" spans="1:7" s="190" customFormat="1" ht="12.75" hidden="1" customHeight="1">
      <c r="A321" s="192"/>
      <c r="D321" s="191"/>
      <c r="E321" s="191"/>
      <c r="F321" s="191"/>
      <c r="G321" s="192"/>
    </row>
    <row r="322" spans="1:7" s="190" customFormat="1" ht="12.75" hidden="1" customHeight="1">
      <c r="A322" s="192"/>
      <c r="D322" s="191"/>
      <c r="E322" s="191"/>
      <c r="F322" s="191"/>
      <c r="G322" s="192"/>
    </row>
    <row r="323" spans="1:7" s="190" customFormat="1" ht="12.75" hidden="1" customHeight="1">
      <c r="A323" s="192"/>
      <c r="D323" s="191"/>
      <c r="E323" s="191"/>
      <c r="F323" s="191"/>
      <c r="G323" s="192"/>
    </row>
    <row r="324" spans="1:7" s="190" customFormat="1" ht="12.75" hidden="1" customHeight="1">
      <c r="A324" s="192"/>
      <c r="D324" s="191"/>
      <c r="E324" s="191"/>
      <c r="F324" s="191"/>
      <c r="G324" s="192"/>
    </row>
    <row r="325" spans="1:7" s="190" customFormat="1" ht="12.75" hidden="1" customHeight="1">
      <c r="A325" s="192"/>
      <c r="D325" s="191"/>
      <c r="E325" s="191"/>
      <c r="F325" s="191"/>
      <c r="G325" s="192"/>
    </row>
    <row r="326" spans="1:7" s="190" customFormat="1" ht="12.75" hidden="1" customHeight="1">
      <c r="A326" s="192"/>
      <c r="D326" s="191"/>
      <c r="E326" s="191"/>
      <c r="F326" s="191"/>
      <c r="G326" s="192"/>
    </row>
    <row r="327" spans="1:7" s="190" customFormat="1" ht="12.75" hidden="1" customHeight="1">
      <c r="A327" s="192"/>
      <c r="D327" s="191"/>
      <c r="E327" s="191"/>
      <c r="F327" s="191"/>
      <c r="G327" s="192"/>
    </row>
    <row r="328" spans="1:7" s="190" customFormat="1" ht="12.75" hidden="1" customHeight="1">
      <c r="A328" s="192"/>
      <c r="D328" s="191"/>
      <c r="E328" s="191"/>
      <c r="F328" s="191"/>
      <c r="G328" s="192"/>
    </row>
    <row r="329" spans="1:7" s="190" customFormat="1" ht="12.75" hidden="1" customHeight="1">
      <c r="A329" s="192"/>
      <c r="D329" s="191"/>
      <c r="E329" s="191"/>
      <c r="F329" s="191"/>
      <c r="G329" s="192"/>
    </row>
    <row r="330" spans="1:7" s="190" customFormat="1" ht="12.75" hidden="1" customHeight="1">
      <c r="A330" s="192"/>
      <c r="D330" s="191"/>
      <c r="E330" s="191"/>
      <c r="F330" s="191"/>
      <c r="G330" s="192"/>
    </row>
    <row r="331" spans="1:7" s="190" customFormat="1" ht="12.75" hidden="1" customHeight="1">
      <c r="A331" s="192"/>
      <c r="D331" s="191"/>
      <c r="E331" s="191"/>
      <c r="F331" s="191"/>
      <c r="G331" s="192"/>
    </row>
    <row r="332" spans="1:7" s="190" customFormat="1" ht="12.75" hidden="1" customHeight="1">
      <c r="A332" s="192"/>
      <c r="D332" s="191"/>
      <c r="E332" s="191"/>
      <c r="F332" s="191"/>
      <c r="G332" s="192"/>
    </row>
    <row r="333" spans="1:7" s="190" customFormat="1" ht="12.75" hidden="1" customHeight="1">
      <c r="A333" s="192"/>
      <c r="D333" s="191"/>
      <c r="E333" s="191"/>
      <c r="F333" s="191"/>
      <c r="G333" s="192"/>
    </row>
    <row r="334" spans="1:7" s="190" customFormat="1" ht="12.75" hidden="1" customHeight="1">
      <c r="A334" s="192"/>
      <c r="D334" s="191"/>
      <c r="E334" s="191"/>
      <c r="F334" s="191"/>
      <c r="G334" s="192"/>
    </row>
    <row r="335" spans="1:7" s="190" customFormat="1" ht="12.75" hidden="1" customHeight="1">
      <c r="A335" s="192"/>
      <c r="D335" s="191"/>
      <c r="E335" s="191"/>
      <c r="F335" s="191"/>
      <c r="G335" s="192"/>
    </row>
    <row r="336" spans="1:7" s="190" customFormat="1" ht="12.75" hidden="1" customHeight="1">
      <c r="A336" s="192"/>
      <c r="D336" s="191"/>
      <c r="E336" s="191"/>
      <c r="F336" s="191"/>
      <c r="G336" s="192"/>
    </row>
    <row r="337" spans="1:7" s="190" customFormat="1" ht="12.75" hidden="1" customHeight="1">
      <c r="A337" s="192"/>
      <c r="D337" s="191"/>
      <c r="E337" s="191"/>
      <c r="F337" s="191"/>
      <c r="G337" s="192"/>
    </row>
    <row r="338" spans="1:7" s="190" customFormat="1" ht="12.75" hidden="1" customHeight="1">
      <c r="A338" s="192"/>
      <c r="D338" s="191"/>
      <c r="E338" s="191"/>
      <c r="F338" s="191"/>
      <c r="G338" s="192"/>
    </row>
    <row r="339" spans="1:7" s="190" customFormat="1" ht="12.75" hidden="1" customHeight="1">
      <c r="A339" s="192"/>
      <c r="D339" s="191"/>
      <c r="E339" s="191"/>
      <c r="F339" s="191"/>
      <c r="G339" s="192"/>
    </row>
    <row r="340" spans="1:7" s="190" customFormat="1" ht="12.75" hidden="1" customHeight="1">
      <c r="A340" s="192"/>
      <c r="D340" s="191"/>
      <c r="E340" s="191"/>
      <c r="F340" s="191"/>
      <c r="G340" s="192"/>
    </row>
    <row r="341" spans="1:7" s="190" customFormat="1" ht="12.75" hidden="1" customHeight="1">
      <c r="A341" s="192"/>
      <c r="D341" s="191"/>
      <c r="E341" s="191"/>
      <c r="F341" s="191"/>
      <c r="G341" s="192"/>
    </row>
    <row r="342" spans="1:7" s="190" customFormat="1" ht="12.75" hidden="1" customHeight="1">
      <c r="A342" s="192"/>
      <c r="D342" s="191"/>
      <c r="E342" s="191"/>
      <c r="F342" s="191"/>
      <c r="G342" s="192"/>
    </row>
    <row r="343" spans="1:7" s="190" customFormat="1" ht="12.75" hidden="1" customHeight="1">
      <c r="A343" s="192"/>
      <c r="D343" s="191"/>
      <c r="E343" s="191"/>
      <c r="F343" s="191"/>
      <c r="G343" s="192"/>
    </row>
    <row r="344" spans="1:7" s="190" customFormat="1" ht="12.75" hidden="1" customHeight="1">
      <c r="A344" s="192"/>
      <c r="D344" s="191"/>
      <c r="E344" s="191"/>
      <c r="F344" s="191"/>
      <c r="G344" s="192"/>
    </row>
    <row r="345" spans="1:7" s="190" customFormat="1" ht="12.75" hidden="1" customHeight="1">
      <c r="A345" s="192"/>
      <c r="D345" s="191"/>
      <c r="E345" s="191"/>
      <c r="F345" s="191"/>
      <c r="G345" s="192"/>
    </row>
    <row r="346" spans="1:7" s="190" customFormat="1" ht="12.75" hidden="1" customHeight="1">
      <c r="A346" s="192"/>
      <c r="D346" s="191"/>
      <c r="E346" s="191"/>
      <c r="F346" s="191"/>
      <c r="G346" s="192"/>
    </row>
    <row r="347" spans="1:7" s="190" customFormat="1" ht="12.75" hidden="1" customHeight="1">
      <c r="A347" s="192"/>
      <c r="D347" s="191"/>
      <c r="E347" s="191"/>
      <c r="F347" s="191"/>
      <c r="G347" s="192"/>
    </row>
    <row r="348" spans="1:7" s="190" customFormat="1" ht="12.75" hidden="1" customHeight="1">
      <c r="A348" s="192"/>
      <c r="D348" s="191"/>
      <c r="E348" s="191"/>
      <c r="F348" s="191"/>
      <c r="G348" s="192"/>
    </row>
    <row r="349" spans="1:7" s="190" customFormat="1" ht="12.75" hidden="1" customHeight="1">
      <c r="A349" s="192"/>
      <c r="D349" s="191"/>
      <c r="E349" s="191"/>
      <c r="F349" s="191"/>
      <c r="G349" s="192"/>
    </row>
    <row r="350" spans="1:7" s="190" customFormat="1" ht="12.75" hidden="1" customHeight="1">
      <c r="A350" s="192"/>
      <c r="D350" s="191"/>
      <c r="E350" s="191"/>
      <c r="F350" s="191"/>
      <c r="G350" s="192"/>
    </row>
    <row r="351" spans="1:7" s="190" customFormat="1" ht="12.75" hidden="1" customHeight="1">
      <c r="A351" s="192"/>
      <c r="D351" s="191"/>
      <c r="E351" s="191"/>
      <c r="F351" s="191"/>
      <c r="G351" s="192"/>
    </row>
    <row r="352" spans="1:7" s="190" customFormat="1" ht="12.75" hidden="1" customHeight="1">
      <c r="A352" s="192"/>
      <c r="D352" s="191"/>
      <c r="E352" s="191"/>
      <c r="F352" s="191"/>
      <c r="G352" s="192"/>
    </row>
    <row r="353" spans="1:7" s="190" customFormat="1" ht="12.75" hidden="1" customHeight="1">
      <c r="A353" s="192"/>
      <c r="D353" s="191"/>
      <c r="E353" s="191"/>
      <c r="F353" s="191"/>
      <c r="G353" s="192"/>
    </row>
    <row r="354" spans="1:7" s="190" customFormat="1" ht="12.75" hidden="1" customHeight="1">
      <c r="A354" s="192"/>
      <c r="D354" s="191"/>
      <c r="E354" s="191"/>
      <c r="F354" s="191"/>
      <c r="G354" s="192"/>
    </row>
    <row r="355" spans="1:7" s="190" customFormat="1" ht="12.75" hidden="1" customHeight="1">
      <c r="A355" s="192"/>
      <c r="D355" s="191"/>
      <c r="E355" s="191"/>
      <c r="F355" s="191"/>
      <c r="G355" s="192"/>
    </row>
    <row r="356" spans="1:7" s="190" customFormat="1" ht="12.75" hidden="1" customHeight="1">
      <c r="A356" s="192"/>
      <c r="D356" s="191"/>
      <c r="E356" s="191"/>
      <c r="F356" s="191"/>
      <c r="G356" s="192"/>
    </row>
    <row r="357" spans="1:7" s="190" customFormat="1" ht="12.75" hidden="1" customHeight="1">
      <c r="A357" s="192"/>
      <c r="D357" s="191"/>
      <c r="E357" s="191"/>
      <c r="F357" s="191"/>
      <c r="G357" s="192"/>
    </row>
    <row r="358" spans="1:7" s="190" customFormat="1" ht="12.75" hidden="1" customHeight="1">
      <c r="A358" s="192"/>
      <c r="D358" s="191"/>
      <c r="E358" s="191"/>
      <c r="F358" s="191"/>
      <c r="G358" s="192"/>
    </row>
    <row r="359" spans="1:7" s="190" customFormat="1" ht="12.75" hidden="1" customHeight="1">
      <c r="A359" s="192"/>
      <c r="D359" s="191"/>
      <c r="E359" s="191"/>
      <c r="F359" s="191"/>
      <c r="G359" s="192"/>
    </row>
    <row r="360" spans="1:7" s="190" customFormat="1" ht="12.75" hidden="1" customHeight="1">
      <c r="A360" s="192"/>
      <c r="D360" s="191"/>
      <c r="E360" s="191"/>
      <c r="F360" s="191"/>
      <c r="G360" s="192"/>
    </row>
    <row r="361" spans="1:7" s="190" customFormat="1" ht="12.75" hidden="1" customHeight="1">
      <c r="A361" s="192"/>
      <c r="D361" s="191"/>
      <c r="E361" s="191"/>
      <c r="F361" s="191"/>
      <c r="G361" s="192"/>
    </row>
    <row r="362" spans="1:7" s="190" customFormat="1" ht="12.75" hidden="1" customHeight="1">
      <c r="A362" s="192"/>
      <c r="D362" s="191"/>
      <c r="E362" s="191"/>
      <c r="F362" s="191"/>
      <c r="G362" s="192"/>
    </row>
    <row r="363" spans="1:7" s="190" customFormat="1" ht="12.75" hidden="1" customHeight="1">
      <c r="A363" s="192"/>
      <c r="D363" s="191"/>
      <c r="E363" s="191"/>
      <c r="F363" s="191"/>
      <c r="G363" s="192"/>
    </row>
    <row r="364" spans="1:7" s="190" customFormat="1" ht="12.75" hidden="1" customHeight="1">
      <c r="A364" s="192"/>
      <c r="D364" s="191"/>
      <c r="E364" s="191"/>
      <c r="F364" s="191"/>
      <c r="G364" s="192"/>
    </row>
    <row r="365" spans="1:7" s="190" customFormat="1" ht="12.75" hidden="1" customHeight="1">
      <c r="A365" s="192"/>
      <c r="D365" s="191"/>
      <c r="E365" s="191"/>
      <c r="F365" s="191"/>
      <c r="G365" s="192"/>
    </row>
    <row r="366" spans="1:7" s="190" customFormat="1" ht="12.75" hidden="1" customHeight="1">
      <c r="A366" s="192"/>
      <c r="D366" s="191"/>
      <c r="E366" s="191"/>
      <c r="F366" s="191"/>
      <c r="G366" s="192"/>
    </row>
    <row r="367" spans="1:7" s="190" customFormat="1" ht="12.75" hidden="1" customHeight="1">
      <c r="A367" s="192"/>
      <c r="D367" s="191"/>
      <c r="E367" s="191"/>
      <c r="F367" s="191"/>
      <c r="G367" s="192"/>
    </row>
    <row r="368" spans="1:7" s="190" customFormat="1" ht="12.75" hidden="1" customHeight="1">
      <c r="A368" s="192"/>
      <c r="D368" s="191"/>
      <c r="E368" s="191"/>
      <c r="F368" s="191"/>
      <c r="G368" s="192"/>
    </row>
    <row r="369" spans="1:7" s="190" customFormat="1" ht="12.75" hidden="1" customHeight="1">
      <c r="A369" s="192"/>
      <c r="D369" s="191"/>
      <c r="E369" s="191"/>
      <c r="F369" s="191"/>
      <c r="G369" s="192"/>
    </row>
    <row r="370" spans="1:7" s="190" customFormat="1" ht="12.75" hidden="1" customHeight="1">
      <c r="A370" s="192"/>
      <c r="D370" s="191"/>
      <c r="E370" s="191"/>
      <c r="F370" s="191"/>
      <c r="G370" s="192"/>
    </row>
    <row r="371" spans="1:7" s="190" customFormat="1" ht="12.75" hidden="1" customHeight="1">
      <c r="A371" s="192"/>
      <c r="D371" s="191"/>
      <c r="E371" s="191"/>
      <c r="F371" s="191"/>
      <c r="G371" s="192"/>
    </row>
    <row r="372" spans="1:7" s="190" customFormat="1" ht="12.75" hidden="1" customHeight="1">
      <c r="A372" s="192"/>
      <c r="D372" s="191"/>
      <c r="E372" s="191"/>
      <c r="F372" s="191"/>
      <c r="G372" s="192"/>
    </row>
    <row r="373" spans="1:7" s="190" customFormat="1" ht="12.75" hidden="1" customHeight="1">
      <c r="A373" s="192"/>
      <c r="D373" s="191"/>
      <c r="E373" s="191"/>
      <c r="F373" s="191"/>
      <c r="G373" s="192"/>
    </row>
    <row r="374" spans="1:7" s="190" customFormat="1" ht="12.75" hidden="1" customHeight="1">
      <c r="A374" s="192"/>
      <c r="D374" s="191"/>
      <c r="E374" s="191"/>
      <c r="F374" s="191"/>
      <c r="G374" s="192"/>
    </row>
    <row r="375" spans="1:7" s="190" customFormat="1" ht="12.75" hidden="1" customHeight="1">
      <c r="A375" s="192"/>
      <c r="D375" s="191"/>
      <c r="E375" s="191"/>
      <c r="F375" s="191"/>
      <c r="G375" s="192"/>
    </row>
    <row r="376" spans="1:7" s="190" customFormat="1" ht="12.75" hidden="1" customHeight="1">
      <c r="A376" s="192"/>
      <c r="D376" s="191"/>
      <c r="E376" s="191"/>
      <c r="F376" s="191"/>
      <c r="G376" s="192"/>
    </row>
    <row r="377" spans="1:7" s="190" customFormat="1" ht="12.75" hidden="1" customHeight="1">
      <c r="A377" s="192"/>
      <c r="D377" s="191"/>
      <c r="E377" s="191"/>
      <c r="F377" s="191"/>
      <c r="G377" s="192"/>
    </row>
    <row r="378" spans="1:7" s="190" customFormat="1" ht="12.75" hidden="1" customHeight="1">
      <c r="A378" s="192"/>
      <c r="D378" s="191"/>
      <c r="E378" s="191"/>
      <c r="F378" s="191"/>
      <c r="G378" s="192"/>
    </row>
    <row r="379" spans="1:7" s="190" customFormat="1" ht="12.75" hidden="1" customHeight="1">
      <c r="A379" s="192"/>
      <c r="D379" s="191"/>
      <c r="E379" s="191"/>
      <c r="F379" s="191"/>
      <c r="G379" s="192"/>
    </row>
    <row r="380" spans="1:7" s="190" customFormat="1" ht="12.75" hidden="1" customHeight="1">
      <c r="A380" s="192"/>
      <c r="D380" s="191"/>
      <c r="E380" s="191"/>
      <c r="F380" s="191"/>
      <c r="G380" s="192"/>
    </row>
    <row r="381" spans="1:7" s="190" customFormat="1" ht="12.75" hidden="1" customHeight="1">
      <c r="A381" s="192"/>
      <c r="D381" s="191"/>
      <c r="E381" s="191"/>
      <c r="F381" s="191"/>
      <c r="G381" s="192"/>
    </row>
    <row r="382" spans="1:7" s="190" customFormat="1" ht="12.75" hidden="1" customHeight="1">
      <c r="A382" s="192"/>
      <c r="D382" s="191"/>
      <c r="E382" s="191"/>
      <c r="F382" s="191"/>
      <c r="G382" s="192"/>
    </row>
    <row r="383" spans="1:7" s="190" customFormat="1" ht="12.75" hidden="1" customHeight="1">
      <c r="A383" s="192"/>
      <c r="D383" s="191"/>
      <c r="E383" s="191"/>
      <c r="F383" s="191"/>
      <c r="G383" s="192"/>
    </row>
    <row r="384" spans="1:7" s="190" customFormat="1" ht="12.75" hidden="1" customHeight="1">
      <c r="A384" s="192"/>
      <c r="D384" s="191"/>
      <c r="E384" s="191"/>
      <c r="F384" s="191"/>
      <c r="G384" s="192"/>
    </row>
    <row r="385" spans="1:7" s="190" customFormat="1" ht="12.75" hidden="1" customHeight="1">
      <c r="A385" s="192"/>
      <c r="D385" s="191"/>
      <c r="E385" s="191"/>
      <c r="F385" s="191"/>
      <c r="G385" s="192"/>
    </row>
    <row r="386" spans="1:7" s="190" customFormat="1" ht="12.75" hidden="1" customHeight="1">
      <c r="A386" s="192"/>
      <c r="D386" s="191"/>
      <c r="E386" s="191"/>
      <c r="F386" s="191"/>
      <c r="G386" s="192"/>
    </row>
    <row r="387" spans="1:7" s="190" customFormat="1" ht="12.75" hidden="1" customHeight="1">
      <c r="A387" s="192"/>
      <c r="D387" s="191"/>
      <c r="E387" s="191"/>
      <c r="F387" s="191"/>
      <c r="G387" s="192"/>
    </row>
    <row r="388" spans="1:7" s="190" customFormat="1" ht="12.75" hidden="1" customHeight="1">
      <c r="A388" s="192"/>
      <c r="D388" s="191"/>
      <c r="E388" s="191"/>
      <c r="F388" s="191"/>
      <c r="G388" s="192"/>
    </row>
    <row r="389" spans="1:7" s="190" customFormat="1" ht="12.75" hidden="1" customHeight="1">
      <c r="A389" s="192"/>
      <c r="D389" s="191"/>
      <c r="E389" s="191"/>
      <c r="F389" s="191"/>
      <c r="G389" s="192"/>
    </row>
    <row r="390" spans="1:7" s="190" customFormat="1" ht="12.75" hidden="1" customHeight="1">
      <c r="A390" s="192"/>
      <c r="D390" s="191"/>
      <c r="E390" s="191"/>
      <c r="F390" s="191"/>
      <c r="G390" s="192"/>
    </row>
    <row r="391" spans="1:7" s="190" customFormat="1" ht="12.75" hidden="1" customHeight="1">
      <c r="A391" s="192"/>
      <c r="D391" s="191"/>
      <c r="E391" s="191"/>
      <c r="F391" s="191"/>
      <c r="G391" s="192"/>
    </row>
    <row r="392" spans="1:7" s="190" customFormat="1" ht="12.75" hidden="1" customHeight="1">
      <c r="A392" s="192"/>
      <c r="D392" s="191"/>
      <c r="E392" s="191"/>
      <c r="F392" s="191"/>
      <c r="G392" s="192"/>
    </row>
    <row r="393" spans="1:7" s="190" customFormat="1" ht="12.75" hidden="1" customHeight="1">
      <c r="A393" s="192"/>
      <c r="D393" s="191"/>
      <c r="E393" s="191"/>
      <c r="F393" s="191"/>
      <c r="G393" s="192"/>
    </row>
    <row r="394" spans="1:7" s="190" customFormat="1" ht="12.75" hidden="1" customHeight="1">
      <c r="A394" s="192"/>
      <c r="D394" s="191"/>
      <c r="E394" s="191"/>
      <c r="F394" s="191"/>
      <c r="G394" s="192"/>
    </row>
    <row r="395" spans="1:7" s="190" customFormat="1" ht="12.75" hidden="1" customHeight="1">
      <c r="A395" s="192"/>
      <c r="D395" s="191"/>
      <c r="E395" s="191"/>
      <c r="F395" s="191"/>
      <c r="G395" s="192"/>
    </row>
    <row r="396" spans="1:7" s="190" customFormat="1" ht="12.75" hidden="1" customHeight="1">
      <c r="A396" s="192"/>
      <c r="D396" s="191"/>
      <c r="E396" s="191"/>
      <c r="F396" s="191"/>
      <c r="G396" s="192"/>
    </row>
    <row r="397" spans="1:7" s="190" customFormat="1" ht="12.75" hidden="1" customHeight="1">
      <c r="A397" s="192"/>
      <c r="D397" s="191"/>
      <c r="E397" s="191"/>
      <c r="F397" s="191"/>
      <c r="G397" s="192"/>
    </row>
    <row r="398" spans="1:7" s="190" customFormat="1" ht="12.75" hidden="1" customHeight="1">
      <c r="A398" s="192"/>
      <c r="D398" s="191"/>
      <c r="E398" s="191"/>
      <c r="F398" s="191"/>
      <c r="G398" s="192"/>
    </row>
    <row r="399" spans="1:7" s="190" customFormat="1" ht="12.75" hidden="1" customHeight="1">
      <c r="A399" s="192"/>
      <c r="D399" s="191"/>
      <c r="E399" s="191"/>
      <c r="F399" s="191"/>
      <c r="G399" s="192"/>
    </row>
    <row r="400" spans="1:7" s="190" customFormat="1" ht="12.75" hidden="1" customHeight="1">
      <c r="A400" s="192"/>
      <c r="D400" s="191"/>
      <c r="E400" s="191"/>
      <c r="F400" s="191"/>
      <c r="G400" s="192"/>
    </row>
    <row r="401" spans="1:7" s="190" customFormat="1" ht="12.75" hidden="1" customHeight="1">
      <c r="A401" s="192"/>
      <c r="D401" s="191"/>
      <c r="E401" s="191"/>
      <c r="F401" s="191"/>
      <c r="G401" s="192"/>
    </row>
    <row r="402" spans="1:7" s="190" customFormat="1" ht="12.75" hidden="1" customHeight="1">
      <c r="A402" s="192"/>
      <c r="D402" s="191"/>
      <c r="E402" s="191"/>
      <c r="F402" s="191"/>
      <c r="G402" s="192"/>
    </row>
    <row r="403" spans="1:7" s="190" customFormat="1" ht="12.75" hidden="1" customHeight="1">
      <c r="A403" s="192"/>
      <c r="D403" s="191"/>
      <c r="E403" s="191"/>
      <c r="F403" s="191"/>
      <c r="G403" s="192"/>
    </row>
    <row r="404" spans="1:7" s="190" customFormat="1" ht="12.75" hidden="1" customHeight="1">
      <c r="A404" s="192"/>
      <c r="D404" s="191"/>
      <c r="E404" s="191"/>
      <c r="F404" s="191"/>
      <c r="G404" s="192"/>
    </row>
    <row r="405" spans="1:7" s="190" customFormat="1" ht="12.75" hidden="1" customHeight="1">
      <c r="A405" s="192"/>
      <c r="D405" s="191"/>
      <c r="E405" s="191"/>
      <c r="F405" s="191"/>
      <c r="G405" s="192"/>
    </row>
    <row r="406" spans="1:7" s="190" customFormat="1" ht="12.75" hidden="1" customHeight="1">
      <c r="A406" s="192"/>
      <c r="D406" s="191"/>
      <c r="E406" s="191"/>
      <c r="F406" s="191"/>
      <c r="G406" s="192"/>
    </row>
    <row r="407" spans="1:7" s="190" customFormat="1" ht="12.75" hidden="1" customHeight="1">
      <c r="A407" s="192"/>
      <c r="D407" s="191"/>
      <c r="E407" s="191"/>
      <c r="F407" s="191"/>
      <c r="G407" s="192"/>
    </row>
    <row r="408" spans="1:7" s="190" customFormat="1" ht="12.75" hidden="1" customHeight="1">
      <c r="A408" s="192"/>
      <c r="D408" s="191"/>
      <c r="E408" s="191"/>
      <c r="F408" s="191"/>
      <c r="G408" s="192"/>
    </row>
    <row r="409" spans="1:7" s="190" customFormat="1" ht="12.75" hidden="1" customHeight="1">
      <c r="A409" s="192"/>
      <c r="D409" s="191"/>
      <c r="E409" s="191"/>
      <c r="F409" s="191"/>
      <c r="G409" s="192"/>
    </row>
    <row r="410" spans="1:7" s="190" customFormat="1" ht="12.75" hidden="1" customHeight="1">
      <c r="A410" s="192"/>
      <c r="D410" s="191"/>
      <c r="E410" s="191"/>
      <c r="F410" s="191"/>
      <c r="G410" s="192"/>
    </row>
    <row r="411" spans="1:7" s="190" customFormat="1" ht="12.75" hidden="1" customHeight="1">
      <c r="A411" s="192"/>
      <c r="D411" s="191"/>
      <c r="E411" s="191"/>
      <c r="F411" s="191"/>
      <c r="G411" s="192"/>
    </row>
    <row r="412" spans="1:7" s="190" customFormat="1" ht="12.75" hidden="1" customHeight="1">
      <c r="A412" s="192"/>
      <c r="D412" s="191"/>
      <c r="E412" s="191"/>
      <c r="F412" s="191"/>
      <c r="G412" s="192"/>
    </row>
    <row r="413" spans="1:7" s="190" customFormat="1" ht="12.75" hidden="1" customHeight="1">
      <c r="A413" s="192"/>
      <c r="D413" s="191"/>
      <c r="E413" s="191"/>
      <c r="F413" s="191"/>
      <c r="G413" s="192"/>
    </row>
    <row r="414" spans="1:7" s="190" customFormat="1" ht="12.75" hidden="1" customHeight="1">
      <c r="A414" s="192"/>
      <c r="D414" s="191"/>
      <c r="E414" s="191"/>
      <c r="F414" s="191"/>
      <c r="G414" s="192"/>
    </row>
    <row r="415" spans="1:7" s="190" customFormat="1" ht="12.75" hidden="1" customHeight="1">
      <c r="A415" s="192"/>
      <c r="D415" s="191"/>
      <c r="E415" s="191"/>
      <c r="F415" s="191"/>
      <c r="G415" s="192"/>
    </row>
    <row r="416" spans="1:7" s="190" customFormat="1" ht="12.75" hidden="1" customHeight="1">
      <c r="A416" s="192"/>
      <c r="D416" s="191"/>
      <c r="E416" s="191"/>
      <c r="F416" s="191"/>
      <c r="G416" s="192"/>
    </row>
    <row r="417" spans="1:7" s="190" customFormat="1" ht="12.75" hidden="1" customHeight="1">
      <c r="A417" s="192"/>
      <c r="D417" s="191"/>
      <c r="E417" s="191"/>
      <c r="F417" s="191"/>
      <c r="G417" s="192"/>
    </row>
    <row r="418" spans="1:7" s="190" customFormat="1" ht="12.75" hidden="1" customHeight="1">
      <c r="A418" s="192"/>
      <c r="D418" s="191"/>
      <c r="E418" s="191"/>
      <c r="F418" s="191"/>
      <c r="G418" s="192"/>
    </row>
    <row r="419" spans="1:7" s="190" customFormat="1" ht="12.75" hidden="1" customHeight="1">
      <c r="A419" s="192"/>
      <c r="D419" s="191"/>
      <c r="E419" s="191"/>
      <c r="F419" s="191"/>
      <c r="G419" s="192"/>
    </row>
    <row r="420" spans="1:7" s="190" customFormat="1" ht="12.75" hidden="1" customHeight="1">
      <c r="A420" s="192"/>
      <c r="D420" s="191"/>
      <c r="E420" s="191"/>
      <c r="F420" s="191"/>
      <c r="G420" s="192"/>
    </row>
    <row r="421" spans="1:7" s="190" customFormat="1" ht="12.75" hidden="1" customHeight="1">
      <c r="A421" s="192"/>
      <c r="D421" s="191"/>
      <c r="E421" s="191"/>
      <c r="F421" s="191"/>
      <c r="G421" s="192"/>
    </row>
    <row r="422" spans="1:7" s="190" customFormat="1" ht="12.75" hidden="1" customHeight="1">
      <c r="A422" s="192"/>
      <c r="D422" s="191"/>
      <c r="E422" s="191"/>
      <c r="F422" s="191"/>
      <c r="G422" s="192"/>
    </row>
    <row r="423" spans="1:7" s="190" customFormat="1" ht="12.75" hidden="1" customHeight="1">
      <c r="A423" s="192"/>
      <c r="D423" s="191"/>
      <c r="E423" s="191"/>
      <c r="F423" s="191"/>
      <c r="G423" s="192"/>
    </row>
    <row r="424" spans="1:7" s="190" customFormat="1" ht="12.75" hidden="1" customHeight="1">
      <c r="A424" s="192"/>
      <c r="D424" s="191"/>
      <c r="E424" s="191"/>
      <c r="F424" s="191"/>
      <c r="G424" s="192"/>
    </row>
    <row r="425" spans="1:7" s="190" customFormat="1" ht="12.75" hidden="1" customHeight="1">
      <c r="A425" s="192"/>
      <c r="D425" s="191"/>
      <c r="E425" s="191"/>
      <c r="F425" s="191"/>
      <c r="G425" s="192"/>
    </row>
    <row r="426" spans="1:7" s="190" customFormat="1" ht="12.75" hidden="1" customHeight="1">
      <c r="A426" s="192"/>
      <c r="D426" s="191"/>
      <c r="E426" s="191"/>
      <c r="F426" s="191"/>
      <c r="G426" s="192"/>
    </row>
    <row r="427" spans="1:7" s="190" customFormat="1" ht="12.75" hidden="1" customHeight="1">
      <c r="A427" s="192"/>
      <c r="D427" s="191"/>
      <c r="E427" s="191"/>
      <c r="F427" s="191"/>
      <c r="G427" s="192"/>
    </row>
    <row r="428" spans="1:7" s="190" customFormat="1" ht="12.75" hidden="1" customHeight="1">
      <c r="A428" s="192"/>
      <c r="D428" s="191"/>
      <c r="E428" s="191"/>
      <c r="F428" s="191"/>
      <c r="G428" s="192"/>
    </row>
    <row r="429" spans="1:7" s="190" customFormat="1" ht="12.75" hidden="1" customHeight="1">
      <c r="A429" s="192"/>
      <c r="D429" s="191"/>
      <c r="E429" s="191"/>
      <c r="F429" s="191"/>
      <c r="G429" s="192"/>
    </row>
    <row r="430" spans="1:7" s="190" customFormat="1" ht="12.75" hidden="1" customHeight="1">
      <c r="A430" s="192"/>
      <c r="D430" s="191"/>
      <c r="E430" s="191"/>
      <c r="F430" s="191"/>
      <c r="G430" s="192"/>
    </row>
    <row r="431" spans="1:7" s="190" customFormat="1" ht="12.75" hidden="1" customHeight="1">
      <c r="A431" s="192"/>
      <c r="D431" s="191"/>
      <c r="E431" s="191"/>
      <c r="F431" s="191"/>
      <c r="G431" s="192"/>
    </row>
    <row r="432" spans="1:7" s="190" customFormat="1" ht="12.75" hidden="1" customHeight="1">
      <c r="A432" s="192"/>
      <c r="D432" s="191"/>
      <c r="E432" s="191"/>
      <c r="F432" s="191"/>
      <c r="G432" s="192"/>
    </row>
    <row r="433" spans="1:7" s="190" customFormat="1" ht="12.75" hidden="1" customHeight="1">
      <c r="A433" s="192"/>
      <c r="D433" s="191"/>
      <c r="E433" s="191"/>
      <c r="F433" s="191"/>
      <c r="G433" s="192"/>
    </row>
    <row r="434" spans="1:7" s="190" customFormat="1" ht="12.75" hidden="1" customHeight="1">
      <c r="A434" s="192"/>
      <c r="D434" s="191"/>
      <c r="E434" s="191"/>
      <c r="F434" s="191"/>
      <c r="G434" s="192"/>
    </row>
    <row r="435" spans="1:7" s="190" customFormat="1" ht="12.75" hidden="1" customHeight="1">
      <c r="A435" s="192"/>
      <c r="D435" s="191"/>
      <c r="E435" s="191"/>
      <c r="F435" s="191"/>
      <c r="G435" s="192"/>
    </row>
    <row r="436" spans="1:7" s="190" customFormat="1" ht="12.75" hidden="1" customHeight="1">
      <c r="A436" s="192"/>
      <c r="D436" s="191"/>
      <c r="E436" s="191"/>
      <c r="F436" s="191"/>
      <c r="G436" s="192"/>
    </row>
    <row r="437" spans="1:7" s="190" customFormat="1" ht="12.75" hidden="1" customHeight="1">
      <c r="A437" s="192"/>
      <c r="D437" s="191"/>
      <c r="E437" s="191"/>
      <c r="F437" s="191"/>
      <c r="G437" s="192"/>
    </row>
    <row r="438" spans="1:7" s="190" customFormat="1" ht="12.75" hidden="1" customHeight="1">
      <c r="A438" s="192"/>
      <c r="D438" s="191"/>
      <c r="E438" s="191"/>
      <c r="F438" s="191"/>
      <c r="G438" s="192"/>
    </row>
    <row r="439" spans="1:7" s="190" customFormat="1" ht="12.75" hidden="1" customHeight="1">
      <c r="A439" s="192"/>
      <c r="D439" s="191"/>
      <c r="E439" s="191"/>
      <c r="F439" s="191"/>
      <c r="G439" s="192"/>
    </row>
    <row r="440" spans="1:7" s="190" customFormat="1" ht="12.75" hidden="1" customHeight="1">
      <c r="A440" s="192"/>
      <c r="D440" s="191"/>
      <c r="E440" s="191"/>
      <c r="F440" s="191"/>
      <c r="G440" s="192"/>
    </row>
    <row r="441" spans="1:7" s="190" customFormat="1" ht="12.75" hidden="1" customHeight="1">
      <c r="A441" s="192"/>
      <c r="D441" s="191"/>
      <c r="E441" s="191"/>
      <c r="F441" s="191"/>
      <c r="G441" s="192"/>
    </row>
    <row r="442" spans="1:7" s="190" customFormat="1" ht="12.75" hidden="1" customHeight="1">
      <c r="A442" s="192"/>
      <c r="D442" s="191"/>
      <c r="E442" s="191"/>
      <c r="F442" s="191"/>
      <c r="G442" s="192"/>
    </row>
    <row r="443" spans="1:7" s="190" customFormat="1" ht="12.75" hidden="1" customHeight="1">
      <c r="A443" s="192"/>
      <c r="D443" s="191"/>
      <c r="E443" s="191"/>
      <c r="F443" s="191"/>
      <c r="G443" s="192"/>
    </row>
    <row r="444" spans="1:7" s="190" customFormat="1" ht="12.75" hidden="1" customHeight="1">
      <c r="A444" s="192"/>
      <c r="D444" s="191"/>
      <c r="E444" s="191"/>
      <c r="F444" s="191"/>
      <c r="G444" s="192"/>
    </row>
    <row r="445" spans="1:7" s="190" customFormat="1" ht="12.75" hidden="1" customHeight="1">
      <c r="A445" s="192"/>
      <c r="D445" s="191"/>
      <c r="E445" s="191"/>
      <c r="F445" s="191"/>
      <c r="G445" s="192"/>
    </row>
    <row r="446" spans="1:7" s="190" customFormat="1" ht="12.75" hidden="1" customHeight="1">
      <c r="A446" s="192"/>
      <c r="D446" s="191"/>
      <c r="E446" s="191"/>
      <c r="F446" s="191"/>
      <c r="G446" s="192"/>
    </row>
    <row r="447" spans="1:7" s="190" customFormat="1" ht="12.75" hidden="1" customHeight="1">
      <c r="A447" s="192"/>
      <c r="D447" s="191"/>
      <c r="E447" s="191"/>
      <c r="F447" s="191"/>
      <c r="G447" s="192"/>
    </row>
    <row r="448" spans="1:7" s="190" customFormat="1" ht="12.75" hidden="1" customHeight="1">
      <c r="A448" s="192"/>
      <c r="D448" s="191"/>
      <c r="E448" s="191"/>
      <c r="F448" s="191"/>
      <c r="G448" s="192"/>
    </row>
    <row r="449" spans="1:7" s="190" customFormat="1" ht="12.75" hidden="1" customHeight="1">
      <c r="A449" s="192"/>
      <c r="D449" s="191"/>
      <c r="E449" s="191"/>
      <c r="F449" s="191"/>
      <c r="G449" s="192"/>
    </row>
    <row r="450" spans="1:7" s="190" customFormat="1" ht="12.75" hidden="1" customHeight="1">
      <c r="A450" s="192"/>
      <c r="D450" s="191"/>
      <c r="E450" s="191"/>
      <c r="F450" s="191"/>
      <c r="G450" s="192"/>
    </row>
    <row r="451" spans="1:7" s="190" customFormat="1" ht="12.75" hidden="1" customHeight="1">
      <c r="A451" s="192"/>
      <c r="D451" s="191"/>
      <c r="E451" s="191"/>
      <c r="F451" s="191"/>
      <c r="G451" s="192"/>
    </row>
    <row r="452" spans="1:7" s="190" customFormat="1" ht="12.75" hidden="1" customHeight="1">
      <c r="A452" s="192"/>
      <c r="D452" s="191"/>
      <c r="E452" s="191"/>
      <c r="F452" s="191"/>
      <c r="G452" s="192"/>
    </row>
    <row r="453" spans="1:7" s="190" customFormat="1" ht="12.75" hidden="1" customHeight="1">
      <c r="A453" s="192"/>
      <c r="D453" s="191"/>
      <c r="E453" s="191"/>
      <c r="F453" s="191"/>
      <c r="G453" s="192"/>
    </row>
    <row r="454" spans="1:7" s="190" customFormat="1" ht="12.75" hidden="1" customHeight="1">
      <c r="A454" s="192"/>
      <c r="D454" s="191"/>
      <c r="E454" s="191"/>
      <c r="F454" s="191"/>
      <c r="G454" s="192"/>
    </row>
    <row r="455" spans="1:7" s="190" customFormat="1" ht="12.75" hidden="1" customHeight="1">
      <c r="A455" s="192"/>
      <c r="D455" s="191"/>
      <c r="E455" s="191"/>
      <c r="F455" s="191"/>
      <c r="G455" s="192"/>
    </row>
    <row r="456" spans="1:7" s="190" customFormat="1" ht="12.75" hidden="1" customHeight="1">
      <c r="A456" s="192"/>
      <c r="D456" s="191"/>
      <c r="E456" s="191"/>
      <c r="F456" s="191"/>
      <c r="G456" s="192"/>
    </row>
    <row r="457" spans="1:7" s="190" customFormat="1" ht="12.75" hidden="1" customHeight="1">
      <c r="A457" s="192"/>
      <c r="D457" s="191"/>
      <c r="E457" s="191"/>
      <c r="F457" s="191"/>
      <c r="G457" s="192"/>
    </row>
    <row r="458" spans="1:7" s="190" customFormat="1" ht="12.75" hidden="1" customHeight="1">
      <c r="A458" s="192"/>
      <c r="D458" s="191"/>
      <c r="E458" s="191"/>
      <c r="F458" s="191"/>
      <c r="G458" s="192"/>
    </row>
    <row r="459" spans="1:7" s="190" customFormat="1" ht="12.75" hidden="1" customHeight="1">
      <c r="A459" s="192"/>
      <c r="D459" s="191"/>
      <c r="E459" s="191"/>
      <c r="F459" s="191"/>
      <c r="G459" s="192"/>
    </row>
    <row r="460" spans="1:7" s="190" customFormat="1" ht="12.75" hidden="1" customHeight="1">
      <c r="A460" s="192"/>
      <c r="D460" s="191"/>
      <c r="E460" s="191"/>
      <c r="F460" s="191"/>
      <c r="G460" s="192"/>
    </row>
    <row r="461" spans="1:7" s="190" customFormat="1" ht="12.75" hidden="1" customHeight="1">
      <c r="A461" s="192"/>
      <c r="D461" s="191"/>
      <c r="E461" s="191"/>
      <c r="F461" s="191"/>
      <c r="G461" s="192"/>
    </row>
    <row r="462" spans="1:7" s="190" customFormat="1" ht="12.75" hidden="1" customHeight="1">
      <c r="A462" s="192"/>
      <c r="D462" s="191"/>
      <c r="E462" s="191"/>
      <c r="F462" s="191"/>
      <c r="G462" s="192"/>
    </row>
    <row r="463" spans="1:7" s="190" customFormat="1" ht="12.75" hidden="1" customHeight="1">
      <c r="A463" s="192"/>
      <c r="D463" s="191"/>
      <c r="E463" s="191"/>
      <c r="F463" s="191"/>
      <c r="G463" s="192"/>
    </row>
    <row r="464" spans="1:7" s="190" customFormat="1" ht="12.75" hidden="1" customHeight="1">
      <c r="A464" s="192"/>
      <c r="D464" s="191"/>
      <c r="E464" s="191"/>
      <c r="F464" s="191"/>
      <c r="G464" s="192"/>
    </row>
    <row r="465" spans="1:7" s="190" customFormat="1" ht="12.75" hidden="1" customHeight="1">
      <c r="A465" s="192"/>
      <c r="D465" s="191"/>
      <c r="E465" s="191"/>
      <c r="F465" s="191"/>
      <c r="G465" s="192"/>
    </row>
    <row r="466" spans="1:7" s="190" customFormat="1" ht="12.75" hidden="1" customHeight="1">
      <c r="A466" s="192"/>
      <c r="D466" s="191"/>
      <c r="E466" s="191"/>
      <c r="F466" s="191"/>
      <c r="G466" s="192"/>
    </row>
    <row r="467" spans="1:7" s="190" customFormat="1" ht="12.75" hidden="1" customHeight="1">
      <c r="A467" s="192"/>
      <c r="D467" s="191"/>
      <c r="E467" s="191"/>
      <c r="F467" s="191"/>
      <c r="G467" s="192"/>
    </row>
    <row r="468" spans="1:7" s="190" customFormat="1" ht="12.75" hidden="1" customHeight="1">
      <c r="A468" s="192"/>
      <c r="D468" s="191"/>
      <c r="E468" s="191"/>
      <c r="F468" s="191"/>
      <c r="G468" s="192"/>
    </row>
    <row r="469" spans="1:7" s="190" customFormat="1" ht="12.75" hidden="1" customHeight="1">
      <c r="A469" s="192"/>
      <c r="D469" s="191"/>
      <c r="E469" s="191"/>
      <c r="F469" s="191"/>
      <c r="G469" s="192"/>
    </row>
    <row r="470" spans="1:7" s="190" customFormat="1" ht="12.75" hidden="1" customHeight="1">
      <c r="A470" s="192"/>
      <c r="D470" s="191"/>
      <c r="E470" s="191"/>
      <c r="F470" s="191"/>
      <c r="G470" s="192"/>
    </row>
    <row r="471" spans="1:7" s="190" customFormat="1" ht="12.75" hidden="1" customHeight="1">
      <c r="A471" s="192"/>
      <c r="D471" s="191"/>
      <c r="E471" s="191"/>
      <c r="F471" s="191"/>
      <c r="G471" s="192"/>
    </row>
    <row r="472" spans="1:7" s="190" customFormat="1" ht="12.75" hidden="1" customHeight="1">
      <c r="A472" s="192"/>
      <c r="D472" s="191"/>
      <c r="E472" s="191"/>
      <c r="F472" s="191"/>
      <c r="G472" s="192"/>
    </row>
    <row r="473" spans="1:7" s="190" customFormat="1" ht="12.75" hidden="1" customHeight="1">
      <c r="A473" s="192"/>
      <c r="D473" s="191"/>
      <c r="E473" s="191"/>
      <c r="F473" s="191"/>
      <c r="G473" s="192"/>
    </row>
    <row r="474" spans="1:7" s="190" customFormat="1" ht="12.75" hidden="1" customHeight="1">
      <c r="A474" s="192"/>
      <c r="D474" s="191"/>
      <c r="E474" s="191"/>
      <c r="F474" s="191"/>
      <c r="G474" s="192"/>
    </row>
    <row r="475" spans="1:7" s="190" customFormat="1" ht="12.75" hidden="1" customHeight="1">
      <c r="A475" s="192"/>
      <c r="D475" s="191"/>
      <c r="E475" s="191"/>
      <c r="F475" s="191"/>
      <c r="G475" s="192"/>
    </row>
    <row r="476" spans="1:7" s="190" customFormat="1" ht="12.75" hidden="1" customHeight="1">
      <c r="A476" s="192"/>
      <c r="D476" s="191"/>
      <c r="E476" s="191"/>
      <c r="F476" s="191"/>
      <c r="G476" s="192"/>
    </row>
    <row r="477" spans="1:7" s="190" customFormat="1" ht="12.75" hidden="1" customHeight="1">
      <c r="A477" s="192"/>
      <c r="D477" s="191"/>
      <c r="E477" s="191"/>
      <c r="F477" s="191"/>
      <c r="G477" s="192"/>
    </row>
    <row r="478" spans="1:7" s="190" customFormat="1" ht="12.75" hidden="1" customHeight="1">
      <c r="A478" s="192"/>
      <c r="D478" s="191"/>
      <c r="E478" s="191"/>
      <c r="F478" s="191"/>
      <c r="G478" s="192"/>
    </row>
    <row r="479" spans="1:7" s="190" customFormat="1" ht="12.75" hidden="1" customHeight="1">
      <c r="A479" s="192"/>
      <c r="D479" s="191"/>
      <c r="E479" s="191"/>
      <c r="F479" s="191"/>
      <c r="G479" s="192"/>
    </row>
    <row r="480" spans="1:7" s="190" customFormat="1" ht="12.75" hidden="1" customHeight="1">
      <c r="A480" s="192"/>
      <c r="D480" s="191"/>
      <c r="E480" s="191"/>
      <c r="F480" s="191"/>
      <c r="G480" s="192"/>
    </row>
    <row r="481" spans="1:7" s="190" customFormat="1" ht="12.75" hidden="1" customHeight="1">
      <c r="A481" s="192"/>
      <c r="D481" s="191"/>
      <c r="E481" s="191"/>
      <c r="F481" s="191"/>
      <c r="G481" s="192"/>
    </row>
    <row r="482" spans="1:7" s="190" customFormat="1" ht="12.75" hidden="1" customHeight="1">
      <c r="A482" s="192"/>
      <c r="D482" s="191"/>
      <c r="E482" s="191"/>
      <c r="F482" s="191"/>
      <c r="G482" s="192"/>
    </row>
    <row r="483" spans="1:7" s="190" customFormat="1" ht="12.75" hidden="1" customHeight="1">
      <c r="A483" s="192"/>
      <c r="D483" s="191"/>
      <c r="E483" s="191"/>
      <c r="F483" s="191"/>
      <c r="G483" s="192"/>
    </row>
    <row r="484" spans="1:7" s="190" customFormat="1" ht="12.75" hidden="1" customHeight="1">
      <c r="A484" s="192"/>
      <c r="D484" s="191"/>
      <c r="E484" s="191"/>
      <c r="F484" s="191"/>
      <c r="G484" s="192"/>
    </row>
    <row r="485" spans="1:7" s="190" customFormat="1" ht="12.75" hidden="1" customHeight="1">
      <c r="A485" s="192"/>
      <c r="D485" s="191"/>
      <c r="E485" s="191"/>
      <c r="F485" s="191"/>
      <c r="G485" s="192"/>
    </row>
    <row r="486" spans="1:7" s="190" customFormat="1" ht="12.75" hidden="1" customHeight="1">
      <c r="A486" s="192"/>
      <c r="D486" s="191"/>
      <c r="E486" s="191"/>
      <c r="F486" s="191"/>
      <c r="G486" s="192"/>
    </row>
    <row r="487" spans="1:7" s="190" customFormat="1" ht="12.75" hidden="1" customHeight="1">
      <c r="A487" s="192"/>
      <c r="D487" s="191"/>
      <c r="E487" s="191"/>
      <c r="F487" s="191"/>
      <c r="G487" s="192"/>
    </row>
    <row r="488" spans="1:7" s="190" customFormat="1" ht="12.75" hidden="1" customHeight="1">
      <c r="A488" s="192"/>
      <c r="D488" s="191"/>
      <c r="E488" s="191"/>
      <c r="F488" s="191"/>
      <c r="G488" s="192"/>
    </row>
    <row r="489" spans="1:7" s="190" customFormat="1" ht="12.75" hidden="1" customHeight="1">
      <c r="A489" s="192"/>
      <c r="D489" s="191"/>
      <c r="E489" s="191"/>
      <c r="F489" s="191"/>
      <c r="G489" s="192"/>
    </row>
    <row r="490" spans="1:7" s="190" customFormat="1" ht="12.75" hidden="1" customHeight="1">
      <c r="A490" s="192"/>
      <c r="D490" s="191"/>
      <c r="E490" s="191"/>
      <c r="F490" s="191"/>
      <c r="G490" s="192"/>
    </row>
    <row r="491" spans="1:7" s="190" customFormat="1" ht="12.75" hidden="1" customHeight="1">
      <c r="A491" s="192"/>
      <c r="D491" s="191"/>
      <c r="E491" s="191"/>
      <c r="F491" s="191"/>
      <c r="G491" s="192"/>
    </row>
    <row r="492" spans="1:7" s="190" customFormat="1" ht="12.75" hidden="1" customHeight="1">
      <c r="A492" s="192"/>
      <c r="D492" s="191"/>
      <c r="E492" s="191"/>
      <c r="F492" s="191"/>
      <c r="G492" s="192"/>
    </row>
    <row r="493" spans="1:7" s="190" customFormat="1" ht="12.75" hidden="1" customHeight="1">
      <c r="A493" s="192"/>
      <c r="D493" s="191"/>
      <c r="E493" s="191"/>
      <c r="F493" s="191"/>
      <c r="G493" s="192"/>
    </row>
    <row r="494" spans="1:7" s="190" customFormat="1" ht="12.75" hidden="1" customHeight="1">
      <c r="A494" s="192"/>
      <c r="D494" s="191"/>
      <c r="E494" s="191"/>
      <c r="F494" s="191"/>
      <c r="G494" s="192"/>
    </row>
    <row r="495" spans="1:7" s="190" customFormat="1" ht="12.75" hidden="1" customHeight="1">
      <c r="A495" s="192"/>
      <c r="D495" s="191"/>
      <c r="E495" s="191"/>
      <c r="F495" s="191"/>
      <c r="G495" s="192"/>
    </row>
    <row r="496" spans="1:7" s="190" customFormat="1" ht="12.75" hidden="1" customHeight="1">
      <c r="A496" s="192"/>
      <c r="D496" s="191"/>
      <c r="E496" s="191"/>
      <c r="F496" s="191"/>
      <c r="G496" s="192"/>
    </row>
    <row r="497" spans="1:7" s="190" customFormat="1" ht="12.75" hidden="1" customHeight="1">
      <c r="A497" s="192"/>
      <c r="D497" s="191"/>
      <c r="E497" s="191"/>
      <c r="F497" s="191"/>
      <c r="G497" s="192"/>
    </row>
    <row r="498" spans="1:7" s="190" customFormat="1" ht="12.75" hidden="1" customHeight="1">
      <c r="A498" s="192"/>
      <c r="D498" s="191"/>
      <c r="E498" s="191"/>
      <c r="F498" s="191"/>
      <c r="G498" s="192"/>
    </row>
    <row r="499" spans="1:7" s="190" customFormat="1" ht="12.75" hidden="1" customHeight="1">
      <c r="A499" s="192"/>
      <c r="D499" s="191"/>
      <c r="E499" s="191"/>
      <c r="F499" s="191"/>
      <c r="G499" s="192"/>
    </row>
    <row r="500" spans="1:7" s="190" customFormat="1" ht="12.75" hidden="1" customHeight="1">
      <c r="A500" s="192"/>
      <c r="D500" s="191"/>
      <c r="E500" s="191"/>
      <c r="F500" s="191"/>
      <c r="G500" s="192"/>
    </row>
    <row r="501" spans="1:7" s="190" customFormat="1" ht="12.75" hidden="1" customHeight="1">
      <c r="A501" s="192"/>
      <c r="D501" s="191"/>
      <c r="E501" s="191"/>
      <c r="F501" s="191"/>
      <c r="G501" s="192"/>
    </row>
    <row r="502" spans="1:7" s="190" customFormat="1" ht="12.75" hidden="1" customHeight="1">
      <c r="A502" s="192"/>
      <c r="D502" s="191"/>
      <c r="E502" s="191"/>
      <c r="F502" s="191"/>
      <c r="G502" s="192"/>
    </row>
    <row r="503" spans="1:7" s="190" customFormat="1" ht="12.75" hidden="1" customHeight="1">
      <c r="A503" s="192"/>
      <c r="D503" s="191"/>
      <c r="E503" s="191"/>
      <c r="F503" s="191"/>
      <c r="G503" s="192"/>
    </row>
    <row r="504" spans="1:7" s="190" customFormat="1" ht="12.75" hidden="1" customHeight="1">
      <c r="A504" s="192"/>
      <c r="D504" s="191"/>
      <c r="E504" s="191"/>
      <c r="F504" s="191"/>
      <c r="G504" s="192"/>
    </row>
    <row r="505" spans="1:7" s="190" customFormat="1" ht="12.75" hidden="1" customHeight="1">
      <c r="A505" s="192"/>
      <c r="D505" s="191"/>
      <c r="E505" s="191"/>
      <c r="F505" s="191"/>
      <c r="G505" s="192"/>
    </row>
    <row r="506" spans="1:7" s="190" customFormat="1" ht="12.75" hidden="1" customHeight="1">
      <c r="A506" s="192"/>
      <c r="D506" s="191"/>
      <c r="E506" s="191"/>
      <c r="F506" s="191"/>
      <c r="G506" s="192"/>
    </row>
    <row r="507" spans="1:7" s="190" customFormat="1" ht="12.75" hidden="1" customHeight="1">
      <c r="A507" s="192"/>
      <c r="D507" s="191"/>
      <c r="E507" s="191"/>
      <c r="F507" s="191"/>
      <c r="G507" s="192"/>
    </row>
    <row r="508" spans="1:7" s="190" customFormat="1" ht="12.75" hidden="1" customHeight="1">
      <c r="A508" s="192"/>
      <c r="D508" s="191"/>
      <c r="E508" s="191"/>
      <c r="F508" s="191"/>
      <c r="G508" s="192"/>
    </row>
    <row r="509" spans="1:7" s="190" customFormat="1" ht="12.75" hidden="1" customHeight="1">
      <c r="A509" s="192"/>
      <c r="D509" s="191"/>
      <c r="E509" s="191"/>
      <c r="F509" s="191"/>
      <c r="G509" s="192"/>
    </row>
    <row r="510" spans="1:7" s="190" customFormat="1" ht="12.75" hidden="1" customHeight="1">
      <c r="A510" s="192"/>
      <c r="D510" s="191"/>
      <c r="E510" s="191"/>
      <c r="F510" s="191"/>
      <c r="G510" s="192"/>
    </row>
    <row r="511" spans="1:7" s="190" customFormat="1" ht="12.75" hidden="1" customHeight="1">
      <c r="A511" s="192"/>
      <c r="D511" s="191"/>
      <c r="E511" s="191"/>
      <c r="F511" s="191"/>
      <c r="G511" s="192"/>
    </row>
    <row r="512" spans="1:7" s="190" customFormat="1" ht="12.75" hidden="1" customHeight="1">
      <c r="A512" s="192"/>
      <c r="D512" s="191"/>
      <c r="E512" s="191"/>
      <c r="F512" s="191"/>
      <c r="G512" s="192"/>
    </row>
    <row r="513" spans="1:7" s="190" customFormat="1" ht="12.75" hidden="1" customHeight="1">
      <c r="A513" s="192"/>
      <c r="D513" s="191"/>
      <c r="E513" s="191"/>
      <c r="F513" s="191"/>
      <c r="G513" s="192"/>
    </row>
    <row r="514" spans="1:7" s="190" customFormat="1" ht="12.75" hidden="1" customHeight="1">
      <c r="A514" s="192"/>
      <c r="D514" s="191"/>
      <c r="E514" s="191"/>
      <c r="F514" s="191"/>
      <c r="G514" s="192"/>
    </row>
    <row r="515" spans="1:7" s="190" customFormat="1" ht="12.75" hidden="1" customHeight="1">
      <c r="A515" s="192"/>
      <c r="D515" s="191"/>
      <c r="E515" s="191"/>
      <c r="F515" s="191"/>
      <c r="G515" s="192"/>
    </row>
    <row r="516" spans="1:7" s="190" customFormat="1" ht="12.75" hidden="1" customHeight="1">
      <c r="A516" s="192"/>
      <c r="D516" s="191"/>
      <c r="E516" s="191"/>
      <c r="F516" s="191"/>
      <c r="G516" s="192"/>
    </row>
    <row r="517" spans="1:7" s="190" customFormat="1" ht="12.75" hidden="1" customHeight="1">
      <c r="A517" s="192"/>
      <c r="D517" s="191"/>
      <c r="E517" s="191"/>
      <c r="F517" s="191"/>
      <c r="G517" s="192"/>
    </row>
    <row r="518" spans="1:7" s="190" customFormat="1" ht="12.75" hidden="1" customHeight="1">
      <c r="A518" s="192"/>
      <c r="D518" s="191"/>
      <c r="E518" s="191"/>
      <c r="F518" s="191"/>
      <c r="G518" s="192"/>
    </row>
    <row r="519" spans="1:7" s="190" customFormat="1" ht="12.75" hidden="1" customHeight="1">
      <c r="A519" s="192"/>
      <c r="D519" s="191"/>
      <c r="E519" s="191"/>
      <c r="F519" s="191"/>
      <c r="G519" s="192"/>
    </row>
    <row r="520" spans="1:7" s="190" customFormat="1" ht="12.75" hidden="1" customHeight="1">
      <c r="A520" s="192"/>
      <c r="D520" s="191"/>
      <c r="E520" s="191"/>
      <c r="F520" s="191"/>
      <c r="G520" s="192"/>
    </row>
    <row r="521" spans="1:7" s="190" customFormat="1" ht="12.75" hidden="1" customHeight="1">
      <c r="A521" s="192"/>
      <c r="D521" s="191"/>
      <c r="E521" s="191"/>
      <c r="F521" s="191"/>
      <c r="G521" s="192"/>
    </row>
    <row r="522" spans="1:7" s="190" customFormat="1" ht="12.75" hidden="1" customHeight="1">
      <c r="A522" s="192"/>
      <c r="D522" s="191"/>
      <c r="E522" s="191"/>
      <c r="F522" s="191"/>
      <c r="G522" s="192"/>
    </row>
    <row r="523" spans="1:7" s="190" customFormat="1" ht="12.75" hidden="1" customHeight="1">
      <c r="A523" s="192"/>
      <c r="D523" s="191"/>
      <c r="E523" s="191"/>
      <c r="F523" s="191"/>
      <c r="G523" s="192"/>
    </row>
    <row r="524" spans="1:7" s="190" customFormat="1" ht="12.75" hidden="1" customHeight="1">
      <c r="A524" s="192"/>
      <c r="D524" s="191"/>
      <c r="E524" s="191"/>
      <c r="F524" s="191"/>
      <c r="G524" s="192"/>
    </row>
    <row r="525" spans="1:7" s="190" customFormat="1" ht="12.75" hidden="1" customHeight="1">
      <c r="A525" s="192"/>
      <c r="D525" s="191"/>
      <c r="E525" s="191"/>
      <c r="F525" s="191"/>
      <c r="G525" s="192"/>
    </row>
    <row r="526" spans="1:7" s="190" customFormat="1" ht="12.75" hidden="1" customHeight="1">
      <c r="A526" s="192"/>
      <c r="D526" s="191"/>
      <c r="E526" s="191"/>
      <c r="F526" s="191"/>
      <c r="G526" s="192"/>
    </row>
    <row r="527" spans="1:7" s="190" customFormat="1" ht="12.75" hidden="1" customHeight="1">
      <c r="A527" s="192"/>
      <c r="D527" s="191"/>
      <c r="E527" s="191"/>
      <c r="F527" s="191"/>
      <c r="G527" s="192"/>
    </row>
    <row r="528" spans="1:7" s="190" customFormat="1" ht="12.75" hidden="1" customHeight="1">
      <c r="A528" s="192"/>
      <c r="D528" s="191"/>
      <c r="E528" s="191"/>
      <c r="F528" s="191"/>
      <c r="G528" s="192"/>
    </row>
    <row r="529" spans="1:7" s="190" customFormat="1" ht="12.75" hidden="1" customHeight="1">
      <c r="A529" s="192"/>
      <c r="D529" s="191"/>
      <c r="E529" s="191"/>
      <c r="F529" s="191"/>
      <c r="G529" s="192"/>
    </row>
    <row r="530" spans="1:7" s="190" customFormat="1" ht="12.75" hidden="1" customHeight="1">
      <c r="A530" s="192"/>
      <c r="D530" s="191"/>
      <c r="E530" s="191"/>
      <c r="F530" s="191"/>
      <c r="G530" s="192"/>
    </row>
    <row r="531" spans="1:7" s="190" customFormat="1" ht="12.75" hidden="1" customHeight="1">
      <c r="A531" s="192"/>
      <c r="D531" s="191"/>
      <c r="E531" s="191"/>
      <c r="F531" s="191"/>
      <c r="G531" s="192"/>
    </row>
    <row r="532" spans="1:7" s="190" customFormat="1" ht="12.75" hidden="1" customHeight="1">
      <c r="A532" s="192"/>
      <c r="D532" s="191"/>
      <c r="E532" s="191"/>
      <c r="F532" s="191"/>
      <c r="G532" s="192"/>
    </row>
    <row r="533" spans="1:7" s="190" customFormat="1" ht="12.75" hidden="1" customHeight="1">
      <c r="A533" s="192"/>
      <c r="D533" s="191"/>
      <c r="E533" s="191"/>
      <c r="F533" s="191"/>
      <c r="G533" s="192"/>
    </row>
    <row r="534" spans="1:7" s="190" customFormat="1" ht="12.75" hidden="1" customHeight="1">
      <c r="A534" s="192"/>
      <c r="D534" s="191"/>
      <c r="E534" s="191"/>
      <c r="F534" s="191"/>
      <c r="G534" s="192"/>
    </row>
    <row r="535" spans="1:7" s="190" customFormat="1" ht="12.75" hidden="1" customHeight="1">
      <c r="A535" s="192"/>
      <c r="D535" s="191"/>
      <c r="E535" s="191"/>
      <c r="F535" s="191"/>
      <c r="G535" s="192"/>
    </row>
    <row r="536" spans="1:7" s="190" customFormat="1" ht="12.75" hidden="1" customHeight="1">
      <c r="A536" s="192"/>
      <c r="D536" s="191"/>
      <c r="E536" s="191"/>
      <c r="F536" s="191"/>
      <c r="G536" s="192"/>
    </row>
    <row r="537" spans="1:7" s="190" customFormat="1" ht="12.75" hidden="1" customHeight="1">
      <c r="A537" s="192"/>
      <c r="D537" s="191"/>
      <c r="E537" s="191"/>
      <c r="F537" s="191"/>
      <c r="G537" s="192"/>
    </row>
    <row r="538" spans="1:7" s="190" customFormat="1" ht="12.75" hidden="1" customHeight="1">
      <c r="A538" s="192"/>
      <c r="D538" s="191"/>
      <c r="E538" s="191"/>
      <c r="F538" s="191"/>
      <c r="G538" s="192"/>
    </row>
    <row r="539" spans="1:7" s="190" customFormat="1" ht="12.75" hidden="1" customHeight="1">
      <c r="A539" s="192"/>
      <c r="D539" s="191"/>
      <c r="E539" s="191"/>
      <c r="F539" s="191"/>
      <c r="G539" s="192"/>
    </row>
    <row r="540" spans="1:7" s="190" customFormat="1" ht="12.75" hidden="1" customHeight="1">
      <c r="A540" s="192"/>
      <c r="D540" s="191"/>
      <c r="E540" s="191"/>
      <c r="F540" s="191"/>
      <c r="G540" s="192"/>
    </row>
    <row r="541" spans="1:7" s="190" customFormat="1" ht="12.75" hidden="1" customHeight="1">
      <c r="A541" s="192"/>
      <c r="D541" s="191"/>
      <c r="E541" s="191"/>
      <c r="F541" s="191"/>
      <c r="G541" s="192"/>
    </row>
    <row r="542" spans="1:7" s="190" customFormat="1" ht="12.75" hidden="1" customHeight="1">
      <c r="A542" s="192"/>
      <c r="D542" s="191"/>
      <c r="E542" s="191"/>
      <c r="F542" s="191"/>
      <c r="G542" s="192"/>
    </row>
    <row r="543" spans="1:7" s="190" customFormat="1" ht="12.75" hidden="1" customHeight="1">
      <c r="A543" s="192"/>
      <c r="D543" s="191"/>
      <c r="E543" s="191"/>
      <c r="F543" s="191"/>
      <c r="G543" s="192"/>
    </row>
    <row r="544" spans="1:7" s="190" customFormat="1" ht="12.75" hidden="1" customHeight="1">
      <c r="A544" s="192"/>
      <c r="D544" s="191"/>
      <c r="E544" s="191"/>
      <c r="F544" s="191"/>
      <c r="G544" s="192"/>
    </row>
    <row r="545" spans="1:7" s="190" customFormat="1" ht="12.75" hidden="1" customHeight="1">
      <c r="A545" s="192"/>
      <c r="D545" s="191"/>
      <c r="E545" s="191"/>
      <c r="F545" s="191"/>
      <c r="G545" s="192"/>
    </row>
    <row r="546" spans="1:7" s="190" customFormat="1" ht="12.75" hidden="1" customHeight="1">
      <c r="A546" s="192"/>
      <c r="D546" s="191"/>
      <c r="E546" s="191"/>
      <c r="F546" s="191"/>
      <c r="G546" s="192"/>
    </row>
    <row r="547" spans="1:7" s="190" customFormat="1" ht="12.75" hidden="1" customHeight="1">
      <c r="A547" s="192"/>
      <c r="D547" s="191"/>
      <c r="E547" s="191"/>
      <c r="F547" s="191"/>
      <c r="G547" s="192"/>
    </row>
    <row r="548" spans="1:7" s="190" customFormat="1" ht="12.75" hidden="1" customHeight="1">
      <c r="A548" s="192"/>
      <c r="D548" s="191"/>
      <c r="E548" s="191"/>
      <c r="F548" s="191"/>
      <c r="G548" s="192"/>
    </row>
    <row r="549" spans="1:7" s="190" customFormat="1" ht="12.75" hidden="1" customHeight="1">
      <c r="A549" s="192"/>
      <c r="D549" s="191"/>
      <c r="E549" s="191"/>
      <c r="F549" s="191"/>
      <c r="G549" s="192"/>
    </row>
    <row r="550" spans="1:7" s="190" customFormat="1" ht="12.75" hidden="1" customHeight="1">
      <c r="A550" s="192"/>
      <c r="D550" s="191"/>
      <c r="E550" s="191"/>
      <c r="F550" s="191"/>
      <c r="G550" s="192"/>
    </row>
    <row r="551" spans="1:7" s="190" customFormat="1" ht="12.75" hidden="1" customHeight="1">
      <c r="A551" s="192"/>
      <c r="D551" s="191"/>
      <c r="E551" s="191"/>
      <c r="F551" s="191"/>
      <c r="G551" s="192"/>
    </row>
    <row r="552" spans="1:7" s="190" customFormat="1" ht="12.75" hidden="1" customHeight="1">
      <c r="A552" s="192"/>
      <c r="D552" s="191"/>
      <c r="E552" s="191"/>
      <c r="F552" s="191"/>
      <c r="G552" s="192"/>
    </row>
    <row r="553" spans="1:7" s="190" customFormat="1" ht="12.75" hidden="1" customHeight="1">
      <c r="A553" s="192"/>
      <c r="D553" s="191"/>
      <c r="E553" s="191"/>
      <c r="F553" s="191"/>
      <c r="G553" s="192"/>
    </row>
    <row r="554" spans="1:7" s="190" customFormat="1" ht="12.75" hidden="1" customHeight="1">
      <c r="A554" s="192"/>
      <c r="D554" s="191"/>
      <c r="E554" s="191"/>
      <c r="F554" s="191"/>
      <c r="G554" s="192"/>
    </row>
    <row r="555" spans="1:7" s="190" customFormat="1" ht="12.75" hidden="1" customHeight="1">
      <c r="A555" s="192"/>
      <c r="D555" s="191"/>
      <c r="E555" s="191"/>
      <c r="F555" s="191"/>
      <c r="G555" s="192"/>
    </row>
    <row r="556" spans="1:7" s="190" customFormat="1" ht="12.75" hidden="1" customHeight="1">
      <c r="A556" s="192"/>
      <c r="D556" s="191"/>
      <c r="E556" s="191"/>
      <c r="F556" s="191"/>
      <c r="G556" s="192"/>
    </row>
    <row r="557" spans="1:7" s="190" customFormat="1" ht="12.75" hidden="1" customHeight="1">
      <c r="A557" s="192"/>
      <c r="D557" s="191"/>
      <c r="E557" s="191"/>
      <c r="F557" s="191"/>
      <c r="G557" s="192"/>
    </row>
    <row r="558" spans="1:7" s="190" customFormat="1" ht="12.75" hidden="1" customHeight="1">
      <c r="A558" s="192"/>
      <c r="D558" s="191"/>
      <c r="E558" s="191"/>
      <c r="F558" s="191"/>
      <c r="G558" s="192"/>
    </row>
    <row r="559" spans="1:7" s="190" customFormat="1" ht="12.75" hidden="1" customHeight="1">
      <c r="A559" s="192"/>
      <c r="D559" s="191"/>
      <c r="E559" s="191"/>
      <c r="F559" s="191"/>
      <c r="G559" s="192"/>
    </row>
    <row r="560" spans="1:7" s="190" customFormat="1" ht="12.75" hidden="1" customHeight="1">
      <c r="A560" s="192"/>
      <c r="D560" s="191"/>
      <c r="E560" s="191"/>
      <c r="F560" s="191"/>
      <c r="G560" s="192"/>
    </row>
    <row r="561" spans="1:7" s="190" customFormat="1" ht="12.75" hidden="1" customHeight="1">
      <c r="A561" s="192"/>
      <c r="D561" s="191"/>
      <c r="E561" s="191"/>
      <c r="F561" s="191"/>
      <c r="G561" s="192"/>
    </row>
    <row r="562" spans="1:7" s="190" customFormat="1" ht="12.75" hidden="1" customHeight="1">
      <c r="A562" s="192"/>
      <c r="D562" s="191"/>
      <c r="E562" s="191"/>
      <c r="F562" s="191"/>
      <c r="G562" s="192"/>
    </row>
    <row r="563" spans="1:7" s="190" customFormat="1" ht="12.75" hidden="1" customHeight="1">
      <c r="A563" s="192"/>
      <c r="D563" s="191"/>
      <c r="E563" s="191"/>
      <c r="F563" s="191"/>
      <c r="G563" s="192"/>
    </row>
    <row r="564" spans="1:7" s="190" customFormat="1" ht="12.75" hidden="1" customHeight="1">
      <c r="A564" s="192"/>
      <c r="D564" s="191"/>
      <c r="E564" s="191"/>
      <c r="F564" s="191"/>
      <c r="G564" s="192"/>
    </row>
    <row r="565" spans="1:7" s="190" customFormat="1" ht="12.75" hidden="1" customHeight="1">
      <c r="A565" s="192"/>
      <c r="D565" s="191"/>
      <c r="E565" s="191"/>
      <c r="F565" s="191"/>
      <c r="G565" s="192"/>
    </row>
    <row r="566" spans="1:7" s="190" customFormat="1" ht="12.75" hidden="1" customHeight="1">
      <c r="A566" s="192"/>
      <c r="D566" s="191"/>
      <c r="E566" s="191"/>
      <c r="F566" s="191"/>
      <c r="G566" s="192"/>
    </row>
    <row r="567" spans="1:7" s="190" customFormat="1" ht="12.75" hidden="1" customHeight="1">
      <c r="A567" s="192"/>
      <c r="D567" s="191"/>
      <c r="E567" s="191"/>
      <c r="F567" s="191"/>
      <c r="G567" s="192"/>
    </row>
    <row r="568" spans="1:7" s="190" customFormat="1" ht="12.75" hidden="1" customHeight="1">
      <c r="A568" s="192"/>
      <c r="D568" s="191"/>
      <c r="E568" s="191"/>
      <c r="F568" s="191"/>
      <c r="G568" s="192"/>
    </row>
    <row r="569" spans="1:7" s="190" customFormat="1" ht="12.75" hidden="1" customHeight="1">
      <c r="A569" s="192"/>
      <c r="D569" s="191"/>
      <c r="E569" s="191"/>
      <c r="F569" s="191"/>
      <c r="G569" s="192"/>
    </row>
    <row r="570" spans="1:7" s="190" customFormat="1" ht="12.75" hidden="1" customHeight="1">
      <c r="A570" s="192"/>
      <c r="D570" s="191"/>
      <c r="E570" s="191"/>
      <c r="F570" s="191"/>
      <c r="G570" s="192"/>
    </row>
    <row r="571" spans="1:7" s="190" customFormat="1" ht="12.75" hidden="1" customHeight="1">
      <c r="A571" s="192"/>
      <c r="D571" s="191"/>
      <c r="E571" s="191"/>
      <c r="F571" s="191"/>
      <c r="G571" s="192"/>
    </row>
    <row r="572" spans="1:7" s="190" customFormat="1" ht="12.75" hidden="1" customHeight="1">
      <c r="A572" s="192"/>
      <c r="D572" s="191"/>
      <c r="E572" s="191"/>
      <c r="F572" s="191"/>
      <c r="G572" s="192"/>
    </row>
    <row r="573" spans="1:7" s="190" customFormat="1" ht="12.75" hidden="1" customHeight="1">
      <c r="A573" s="192"/>
      <c r="D573" s="191"/>
      <c r="E573" s="191"/>
      <c r="F573" s="191"/>
      <c r="G573" s="192"/>
    </row>
    <row r="574" spans="1:7" s="190" customFormat="1" ht="12.75" hidden="1" customHeight="1">
      <c r="A574" s="192"/>
      <c r="D574" s="191"/>
      <c r="E574" s="191"/>
      <c r="F574" s="191"/>
      <c r="G574" s="192"/>
    </row>
    <row r="575" spans="1:7" s="190" customFormat="1" ht="12.75" hidden="1" customHeight="1">
      <c r="A575" s="192"/>
      <c r="D575" s="191"/>
      <c r="E575" s="191"/>
      <c r="F575" s="191"/>
      <c r="G575" s="192"/>
    </row>
    <row r="576" spans="1:7" s="190" customFormat="1" ht="12.75" hidden="1" customHeight="1">
      <c r="A576" s="192"/>
      <c r="D576" s="191"/>
      <c r="E576" s="191"/>
      <c r="F576" s="191"/>
      <c r="G576" s="192"/>
    </row>
    <row r="577" spans="1:7" s="190" customFormat="1" ht="12.75" hidden="1" customHeight="1">
      <c r="A577" s="192"/>
      <c r="D577" s="191"/>
      <c r="E577" s="191"/>
      <c r="F577" s="191"/>
      <c r="G577" s="192"/>
    </row>
    <row r="578" spans="1:7" s="190" customFormat="1" ht="12.75" hidden="1" customHeight="1">
      <c r="A578" s="192"/>
      <c r="D578" s="191"/>
      <c r="E578" s="191"/>
      <c r="F578" s="191"/>
      <c r="G578" s="192"/>
    </row>
    <row r="579" spans="1:7" s="190" customFormat="1" ht="12.75" hidden="1" customHeight="1">
      <c r="A579" s="192"/>
      <c r="D579" s="191"/>
      <c r="E579" s="191"/>
      <c r="F579" s="191"/>
      <c r="G579" s="192"/>
    </row>
    <row r="580" spans="1:7" s="190" customFormat="1" ht="12.75" hidden="1" customHeight="1">
      <c r="A580" s="192"/>
      <c r="D580" s="191"/>
      <c r="E580" s="191"/>
      <c r="F580" s="191"/>
      <c r="G580" s="192"/>
    </row>
    <row r="581" spans="1:7" s="190" customFormat="1" ht="12.75" hidden="1" customHeight="1">
      <c r="A581" s="192"/>
      <c r="D581" s="191"/>
      <c r="E581" s="191"/>
      <c r="F581" s="191"/>
      <c r="G581" s="192"/>
    </row>
    <row r="582" spans="1:7" s="190" customFormat="1" ht="12.75" hidden="1" customHeight="1">
      <c r="A582" s="192"/>
      <c r="D582" s="191"/>
      <c r="E582" s="191"/>
      <c r="F582" s="191"/>
      <c r="G582" s="192"/>
    </row>
    <row r="583" spans="1:7" s="190" customFormat="1" ht="12.75" hidden="1" customHeight="1">
      <c r="A583" s="192"/>
      <c r="D583" s="191"/>
      <c r="E583" s="191"/>
      <c r="F583" s="191"/>
      <c r="G583" s="192"/>
    </row>
    <row r="584" spans="1:7" s="190" customFormat="1" ht="12.75" hidden="1" customHeight="1">
      <c r="A584" s="192"/>
      <c r="D584" s="191"/>
      <c r="E584" s="191"/>
      <c r="F584" s="191"/>
      <c r="G584" s="192"/>
    </row>
    <row r="585" spans="1:7" s="190" customFormat="1" ht="12.75" hidden="1" customHeight="1">
      <c r="A585" s="192"/>
      <c r="D585" s="191"/>
      <c r="E585" s="191"/>
      <c r="F585" s="191"/>
      <c r="G585" s="192"/>
    </row>
    <row r="586" spans="1:7" s="190" customFormat="1" ht="12.75" hidden="1" customHeight="1">
      <c r="A586" s="192"/>
      <c r="D586" s="191"/>
      <c r="E586" s="191"/>
      <c r="F586" s="191"/>
      <c r="G586" s="192"/>
    </row>
    <row r="587" spans="1:7" s="190" customFormat="1" ht="12.75" hidden="1" customHeight="1">
      <c r="A587" s="192"/>
      <c r="D587" s="191"/>
      <c r="E587" s="191"/>
      <c r="F587" s="191"/>
      <c r="G587" s="192"/>
    </row>
    <row r="588" spans="1:7" s="190" customFormat="1" ht="12.75" hidden="1" customHeight="1">
      <c r="A588" s="192"/>
      <c r="D588" s="191"/>
      <c r="E588" s="191"/>
      <c r="F588" s="191"/>
      <c r="G588" s="192"/>
    </row>
    <row r="589" spans="1:7" s="190" customFormat="1" ht="12.75" hidden="1" customHeight="1">
      <c r="A589" s="192"/>
      <c r="D589" s="191"/>
      <c r="E589" s="191"/>
      <c r="F589" s="191"/>
      <c r="G589" s="192"/>
    </row>
    <row r="590" spans="1:7" s="190" customFormat="1" ht="12.75" hidden="1" customHeight="1">
      <c r="A590" s="192"/>
      <c r="D590" s="191"/>
      <c r="E590" s="191"/>
      <c r="F590" s="191"/>
      <c r="G590" s="192"/>
    </row>
    <row r="591" spans="1:7" s="190" customFormat="1" ht="12.75" hidden="1" customHeight="1">
      <c r="A591" s="192"/>
      <c r="D591" s="191"/>
      <c r="E591" s="191"/>
      <c r="F591" s="191"/>
      <c r="G591" s="192"/>
    </row>
    <row r="592" spans="1:7" s="190" customFormat="1" ht="12.75" hidden="1" customHeight="1">
      <c r="A592" s="192"/>
      <c r="D592" s="191"/>
      <c r="E592" s="191"/>
      <c r="F592" s="191"/>
      <c r="G592" s="192"/>
    </row>
    <row r="593" spans="1:7" s="190" customFormat="1" ht="12.75" hidden="1" customHeight="1">
      <c r="A593" s="192"/>
      <c r="D593" s="191"/>
      <c r="E593" s="191"/>
      <c r="F593" s="191"/>
      <c r="G593" s="192"/>
    </row>
    <row r="594" spans="1:7" s="190" customFormat="1" ht="12.75" hidden="1" customHeight="1">
      <c r="A594" s="192"/>
      <c r="D594" s="191"/>
      <c r="E594" s="191"/>
      <c r="F594" s="191"/>
      <c r="G594" s="192"/>
    </row>
    <row r="595" spans="1:7" s="190" customFormat="1" ht="12.75" hidden="1" customHeight="1">
      <c r="A595" s="192"/>
      <c r="D595" s="191"/>
      <c r="E595" s="191"/>
      <c r="F595" s="191"/>
      <c r="G595" s="192"/>
    </row>
    <row r="596" spans="1:7" s="190" customFormat="1" ht="12.75" hidden="1" customHeight="1">
      <c r="A596" s="192"/>
      <c r="D596" s="191"/>
      <c r="E596" s="191"/>
      <c r="F596" s="191"/>
      <c r="G596" s="192"/>
    </row>
    <row r="597" spans="1:7" s="190" customFormat="1" ht="12.75" hidden="1" customHeight="1">
      <c r="A597" s="192"/>
      <c r="D597" s="191"/>
      <c r="E597" s="191"/>
      <c r="F597" s="191"/>
      <c r="G597" s="192"/>
    </row>
    <row r="598" spans="1:7" s="190" customFormat="1" ht="12.75" hidden="1" customHeight="1">
      <c r="A598" s="192"/>
      <c r="D598" s="191"/>
      <c r="E598" s="191"/>
      <c r="F598" s="191"/>
      <c r="G598" s="192"/>
    </row>
    <row r="599" spans="1:7" s="190" customFormat="1" ht="12.75" hidden="1" customHeight="1">
      <c r="A599" s="192"/>
      <c r="D599" s="191"/>
      <c r="E599" s="191"/>
      <c r="F599" s="191"/>
      <c r="G599" s="192"/>
    </row>
    <row r="600" spans="1:7" s="190" customFormat="1" ht="12.75" hidden="1" customHeight="1">
      <c r="A600" s="192"/>
      <c r="D600" s="191"/>
      <c r="E600" s="191"/>
      <c r="F600" s="191"/>
      <c r="G600" s="192"/>
    </row>
    <row r="601" spans="1:7" s="190" customFormat="1" ht="12.75" hidden="1" customHeight="1">
      <c r="A601" s="192"/>
      <c r="D601" s="191"/>
      <c r="E601" s="191"/>
      <c r="F601" s="191"/>
      <c r="G601" s="192"/>
    </row>
    <row r="602" spans="1:7" s="190" customFormat="1" ht="12.75" hidden="1" customHeight="1">
      <c r="A602" s="192"/>
      <c r="D602" s="191"/>
      <c r="E602" s="191"/>
      <c r="F602" s="191"/>
      <c r="G602" s="192"/>
    </row>
    <row r="603" spans="1:7" s="190" customFormat="1" ht="12.75" hidden="1" customHeight="1">
      <c r="A603" s="192"/>
      <c r="D603" s="191"/>
      <c r="E603" s="191"/>
      <c r="F603" s="191"/>
      <c r="G603" s="192"/>
    </row>
    <row r="604" spans="1:7" s="190" customFormat="1" ht="12.75" hidden="1" customHeight="1">
      <c r="A604" s="192"/>
      <c r="D604" s="191"/>
      <c r="E604" s="191"/>
      <c r="F604" s="191"/>
      <c r="G604" s="192"/>
    </row>
    <row r="605" spans="1:7" s="190" customFormat="1" ht="12.75" hidden="1" customHeight="1">
      <c r="A605" s="192"/>
      <c r="D605" s="191"/>
      <c r="E605" s="191"/>
      <c r="F605" s="191"/>
      <c r="G605" s="192"/>
    </row>
    <row r="606" spans="1:7" s="190" customFormat="1" ht="12.75" hidden="1" customHeight="1">
      <c r="A606" s="192"/>
      <c r="D606" s="191"/>
      <c r="E606" s="191"/>
      <c r="F606" s="191"/>
      <c r="G606" s="192"/>
    </row>
    <row r="607" spans="1:7" s="190" customFormat="1" ht="12.75" hidden="1" customHeight="1">
      <c r="A607" s="192"/>
      <c r="D607" s="191"/>
      <c r="E607" s="191"/>
      <c r="F607" s="191"/>
      <c r="G607" s="192"/>
    </row>
    <row r="608" spans="1:7" s="190" customFormat="1" ht="12.75" hidden="1" customHeight="1">
      <c r="A608" s="192"/>
      <c r="D608" s="191"/>
      <c r="E608" s="191"/>
      <c r="F608" s="191"/>
      <c r="G608" s="192"/>
    </row>
    <row r="609" spans="1:7" s="190" customFormat="1" ht="12.75" hidden="1" customHeight="1">
      <c r="A609" s="192"/>
      <c r="D609" s="191"/>
      <c r="E609" s="191"/>
      <c r="F609" s="191"/>
      <c r="G609" s="192"/>
    </row>
    <row r="610" spans="1:7" s="190" customFormat="1" ht="12.75" hidden="1" customHeight="1">
      <c r="A610" s="192"/>
      <c r="D610" s="191"/>
      <c r="E610" s="191"/>
      <c r="F610" s="191"/>
      <c r="G610" s="192"/>
    </row>
    <row r="611" spans="1:7" s="190" customFormat="1" ht="12.75" hidden="1" customHeight="1">
      <c r="A611" s="192"/>
      <c r="D611" s="191"/>
      <c r="E611" s="191"/>
      <c r="F611" s="191"/>
      <c r="G611" s="192"/>
    </row>
    <row r="612" spans="1:7" s="190" customFormat="1" ht="12.75" hidden="1" customHeight="1">
      <c r="A612" s="192"/>
      <c r="D612" s="191"/>
      <c r="E612" s="191"/>
      <c r="F612" s="191"/>
      <c r="G612" s="192"/>
    </row>
    <row r="613" spans="1:7" s="190" customFormat="1" ht="12.75" hidden="1" customHeight="1">
      <c r="A613" s="192"/>
      <c r="D613" s="191"/>
      <c r="E613" s="191"/>
      <c r="F613" s="191"/>
      <c r="G613" s="192"/>
    </row>
    <row r="614" spans="1:7" s="190" customFormat="1" ht="12.75" hidden="1" customHeight="1">
      <c r="A614" s="192"/>
      <c r="D614" s="191"/>
      <c r="E614" s="191"/>
      <c r="F614" s="191"/>
      <c r="G614" s="192"/>
    </row>
    <row r="615" spans="1:7" s="190" customFormat="1" ht="12.75" hidden="1" customHeight="1">
      <c r="A615" s="192"/>
      <c r="D615" s="191"/>
      <c r="E615" s="191"/>
      <c r="F615" s="191"/>
      <c r="G615" s="192"/>
    </row>
    <row r="616" spans="1:7" s="190" customFormat="1" ht="12.75" hidden="1" customHeight="1">
      <c r="A616" s="192"/>
      <c r="D616" s="191"/>
      <c r="E616" s="191"/>
      <c r="F616" s="191"/>
      <c r="G616" s="192"/>
    </row>
    <row r="617" spans="1:7" s="190" customFormat="1" ht="12.75" hidden="1" customHeight="1">
      <c r="A617" s="192"/>
      <c r="D617" s="191"/>
      <c r="E617" s="191"/>
      <c r="F617" s="191"/>
      <c r="G617" s="192"/>
    </row>
    <row r="618" spans="1:7" s="190" customFormat="1" ht="12.75" hidden="1" customHeight="1">
      <c r="A618" s="192"/>
      <c r="D618" s="191"/>
      <c r="E618" s="191"/>
      <c r="F618" s="191"/>
      <c r="G618" s="192"/>
    </row>
    <row r="619" spans="1:7" s="190" customFormat="1" ht="12.75" hidden="1" customHeight="1">
      <c r="A619" s="192"/>
      <c r="D619" s="191"/>
      <c r="E619" s="191"/>
      <c r="F619" s="191"/>
      <c r="G619" s="192"/>
    </row>
    <row r="620" spans="1:7" s="190" customFormat="1" ht="12.75" hidden="1" customHeight="1">
      <c r="A620" s="192"/>
      <c r="D620" s="191"/>
      <c r="E620" s="191"/>
      <c r="F620" s="191"/>
      <c r="G620" s="192"/>
    </row>
    <row r="621" spans="1:7" s="190" customFormat="1" ht="12.75" hidden="1" customHeight="1">
      <c r="A621" s="192"/>
      <c r="D621" s="191"/>
      <c r="E621" s="191"/>
      <c r="F621" s="191"/>
      <c r="G621" s="192"/>
    </row>
    <row r="622" spans="1:7" s="190" customFormat="1" ht="12.75" hidden="1" customHeight="1">
      <c r="A622" s="192"/>
      <c r="D622" s="191"/>
      <c r="E622" s="191"/>
      <c r="F622" s="191"/>
      <c r="G622" s="192"/>
    </row>
    <row r="623" spans="1:7" s="190" customFormat="1" ht="12.75" hidden="1" customHeight="1">
      <c r="A623" s="192"/>
      <c r="D623" s="191"/>
      <c r="E623" s="191"/>
      <c r="F623" s="191"/>
      <c r="G623" s="192"/>
    </row>
    <row r="624" spans="1:7" s="190" customFormat="1" ht="12.75" hidden="1" customHeight="1">
      <c r="A624" s="192"/>
      <c r="D624" s="191"/>
      <c r="E624" s="191"/>
      <c r="F624" s="191"/>
      <c r="G624" s="192"/>
    </row>
    <row r="625" spans="1:7" s="190" customFormat="1" ht="12.75" hidden="1" customHeight="1">
      <c r="A625" s="192"/>
      <c r="D625" s="191"/>
      <c r="E625" s="191"/>
      <c r="F625" s="191"/>
      <c r="G625" s="192"/>
    </row>
    <row r="626" spans="1:7" s="190" customFormat="1" ht="12.75" hidden="1" customHeight="1">
      <c r="A626" s="192"/>
      <c r="D626" s="191"/>
      <c r="E626" s="191"/>
      <c r="F626" s="191"/>
      <c r="G626" s="192"/>
    </row>
    <row r="627" spans="1:7" s="190" customFormat="1" ht="12.75" hidden="1" customHeight="1">
      <c r="A627" s="192"/>
      <c r="D627" s="191"/>
      <c r="E627" s="191"/>
      <c r="F627" s="191"/>
      <c r="G627" s="192"/>
    </row>
    <row r="628" spans="1:7" s="190" customFormat="1" ht="12.75" hidden="1" customHeight="1">
      <c r="A628" s="192"/>
      <c r="D628" s="191"/>
      <c r="E628" s="191"/>
      <c r="F628" s="191"/>
      <c r="G628" s="192"/>
    </row>
    <row r="629" spans="1:7" s="190" customFormat="1" ht="12.75" hidden="1" customHeight="1">
      <c r="A629" s="192"/>
      <c r="D629" s="191"/>
      <c r="E629" s="191"/>
      <c r="F629" s="191"/>
      <c r="G629" s="192"/>
    </row>
    <row r="630" spans="1:7" s="190" customFormat="1" ht="12.75" hidden="1" customHeight="1">
      <c r="A630" s="192"/>
      <c r="D630" s="191"/>
      <c r="E630" s="191"/>
      <c r="F630" s="191"/>
      <c r="G630" s="192"/>
    </row>
    <row r="631" spans="1:7" s="190" customFormat="1" ht="12.75" hidden="1" customHeight="1">
      <c r="A631" s="192"/>
      <c r="D631" s="191"/>
      <c r="E631" s="191"/>
      <c r="F631" s="191"/>
      <c r="G631" s="192"/>
    </row>
    <row r="632" spans="1:7" s="190" customFormat="1" ht="12.75" hidden="1" customHeight="1">
      <c r="A632" s="192"/>
      <c r="D632" s="191"/>
      <c r="E632" s="191"/>
      <c r="F632" s="191"/>
      <c r="G632" s="192"/>
    </row>
    <row r="633" spans="1:7" s="190" customFormat="1" ht="12.75" hidden="1" customHeight="1">
      <c r="A633" s="192"/>
      <c r="D633" s="191"/>
      <c r="E633" s="191"/>
      <c r="F633" s="191"/>
      <c r="G633" s="192"/>
    </row>
    <row r="634" spans="1:7" s="190" customFormat="1" ht="12.75" hidden="1" customHeight="1">
      <c r="A634" s="192"/>
      <c r="D634" s="191"/>
      <c r="E634" s="191"/>
      <c r="F634" s="191"/>
      <c r="G634" s="192"/>
    </row>
    <row r="635" spans="1:7" s="190" customFormat="1" ht="12.75" hidden="1" customHeight="1">
      <c r="A635" s="192"/>
      <c r="D635" s="191"/>
      <c r="E635" s="191"/>
      <c r="F635" s="191"/>
      <c r="G635" s="192"/>
    </row>
    <row r="636" spans="1:7" s="190" customFormat="1" ht="12.75" hidden="1" customHeight="1">
      <c r="A636" s="192"/>
      <c r="D636" s="191"/>
      <c r="E636" s="191"/>
      <c r="F636" s="191"/>
      <c r="G636" s="192"/>
    </row>
    <row r="637" spans="1:7" s="190" customFormat="1" ht="12.75" hidden="1" customHeight="1">
      <c r="A637" s="192"/>
      <c r="D637" s="191"/>
      <c r="E637" s="191"/>
      <c r="F637" s="191"/>
      <c r="G637" s="192"/>
    </row>
    <row r="638" spans="1:7" s="190" customFormat="1" ht="12.75" hidden="1" customHeight="1">
      <c r="A638" s="192"/>
      <c r="D638" s="191"/>
      <c r="E638" s="191"/>
      <c r="F638" s="191"/>
      <c r="G638" s="192"/>
    </row>
    <row r="639" spans="1:7" s="190" customFormat="1" ht="12.75" hidden="1" customHeight="1">
      <c r="A639" s="192"/>
      <c r="D639" s="191"/>
      <c r="E639" s="191"/>
      <c r="F639" s="191"/>
      <c r="G639" s="192"/>
    </row>
    <row r="640" spans="1:7" s="190" customFormat="1" ht="12.75" hidden="1" customHeight="1">
      <c r="A640" s="192"/>
      <c r="D640" s="191"/>
      <c r="E640" s="191"/>
      <c r="F640" s="191"/>
      <c r="G640" s="192"/>
    </row>
    <row r="641" spans="1:7" s="190" customFormat="1" ht="12.75" hidden="1" customHeight="1">
      <c r="A641" s="192"/>
      <c r="D641" s="191"/>
      <c r="E641" s="191"/>
      <c r="F641" s="191"/>
      <c r="G641" s="192"/>
    </row>
    <row r="642" spans="1:7" s="190" customFormat="1" ht="12.75" hidden="1" customHeight="1">
      <c r="A642" s="192"/>
      <c r="D642" s="191"/>
      <c r="E642" s="191"/>
      <c r="F642" s="191"/>
      <c r="G642" s="192"/>
    </row>
    <row r="643" spans="1:7" s="190" customFormat="1" ht="12.75" hidden="1" customHeight="1">
      <c r="A643" s="192"/>
      <c r="D643" s="191"/>
      <c r="E643" s="191"/>
      <c r="F643" s="191"/>
      <c r="G643" s="192"/>
    </row>
    <row r="644" spans="1:7" s="190" customFormat="1" ht="12.75" hidden="1" customHeight="1">
      <c r="A644" s="192"/>
      <c r="D644" s="191"/>
      <c r="E644" s="191"/>
      <c r="F644" s="191"/>
      <c r="G644" s="192"/>
    </row>
    <row r="645" spans="1:7" s="190" customFormat="1" ht="12.75" hidden="1" customHeight="1">
      <c r="A645" s="192"/>
      <c r="D645" s="191"/>
      <c r="E645" s="191"/>
      <c r="F645" s="191"/>
      <c r="G645" s="192"/>
    </row>
    <row r="646" spans="1:7" s="190" customFormat="1" ht="12.75" hidden="1" customHeight="1">
      <c r="A646" s="192"/>
      <c r="D646" s="191"/>
      <c r="E646" s="191"/>
      <c r="F646" s="191"/>
      <c r="G646" s="192"/>
    </row>
    <row r="647" spans="1:7" s="190" customFormat="1" ht="12.75" hidden="1" customHeight="1">
      <c r="A647" s="192"/>
      <c r="D647" s="191"/>
      <c r="E647" s="191"/>
      <c r="F647" s="191"/>
      <c r="G647" s="192"/>
    </row>
    <row r="648" spans="1:7" s="190" customFormat="1" ht="12.75" hidden="1" customHeight="1">
      <c r="A648" s="192"/>
      <c r="D648" s="191"/>
      <c r="E648" s="191"/>
      <c r="F648" s="191"/>
      <c r="G648" s="192"/>
    </row>
    <row r="649" spans="1:7" s="190" customFormat="1" ht="12.75" hidden="1" customHeight="1">
      <c r="A649" s="192"/>
      <c r="D649" s="191"/>
      <c r="E649" s="191"/>
      <c r="F649" s="191"/>
      <c r="G649" s="192"/>
    </row>
    <row r="650" spans="1:7" s="190" customFormat="1" ht="12.75" hidden="1" customHeight="1">
      <c r="A650" s="192"/>
      <c r="D650" s="191"/>
      <c r="E650" s="191"/>
      <c r="F650" s="191"/>
      <c r="G650" s="192"/>
    </row>
    <row r="651" spans="1:7" s="190" customFormat="1" ht="12.75" hidden="1" customHeight="1">
      <c r="A651" s="192"/>
      <c r="D651" s="191"/>
      <c r="E651" s="191"/>
      <c r="F651" s="191"/>
      <c r="G651" s="192"/>
    </row>
    <row r="652" spans="1:7" s="190" customFormat="1" ht="12.75" hidden="1" customHeight="1">
      <c r="A652" s="192"/>
      <c r="D652" s="191"/>
      <c r="E652" s="191"/>
      <c r="F652" s="191"/>
      <c r="G652" s="192"/>
    </row>
    <row r="653" spans="1:7" s="190" customFormat="1" ht="12.75" hidden="1" customHeight="1">
      <c r="A653" s="192"/>
      <c r="D653" s="191"/>
      <c r="E653" s="191"/>
      <c r="F653" s="191"/>
      <c r="G653" s="192"/>
    </row>
    <row r="654" spans="1:7" s="190" customFormat="1" ht="12.75" hidden="1" customHeight="1">
      <c r="A654" s="192"/>
      <c r="D654" s="191"/>
      <c r="E654" s="191"/>
      <c r="F654" s="191"/>
      <c r="G654" s="192"/>
    </row>
    <row r="655" spans="1:7" s="190" customFormat="1" ht="12.75" hidden="1" customHeight="1">
      <c r="A655" s="192"/>
      <c r="D655" s="191"/>
      <c r="E655" s="191"/>
      <c r="F655" s="191"/>
      <c r="G655" s="192"/>
    </row>
    <row r="656" spans="1:7" s="190" customFormat="1" ht="12.75" hidden="1" customHeight="1">
      <c r="A656" s="192"/>
      <c r="D656" s="191"/>
      <c r="E656" s="191"/>
      <c r="F656" s="191"/>
      <c r="G656" s="192"/>
    </row>
    <row r="657" spans="1:7" s="190" customFormat="1" ht="12.75" hidden="1" customHeight="1">
      <c r="A657" s="192"/>
      <c r="D657" s="191"/>
      <c r="E657" s="191"/>
      <c r="F657" s="191"/>
      <c r="G657" s="192"/>
    </row>
    <row r="658" spans="1:7" s="190" customFormat="1" ht="12.75" hidden="1" customHeight="1">
      <c r="A658" s="192"/>
      <c r="D658" s="191"/>
      <c r="E658" s="191"/>
      <c r="F658" s="191"/>
      <c r="G658" s="192"/>
    </row>
    <row r="659" spans="1:7" s="190" customFormat="1" ht="12.75" hidden="1" customHeight="1">
      <c r="A659" s="192"/>
      <c r="D659" s="191"/>
      <c r="E659" s="191"/>
      <c r="F659" s="191"/>
      <c r="G659" s="192"/>
    </row>
    <row r="660" spans="1:7" s="190" customFormat="1" ht="12.75" hidden="1" customHeight="1">
      <c r="A660" s="192"/>
      <c r="D660" s="191"/>
      <c r="E660" s="191"/>
      <c r="F660" s="191"/>
      <c r="G660" s="192"/>
    </row>
    <row r="661" spans="1:7" s="190" customFormat="1" ht="12.75" hidden="1" customHeight="1">
      <c r="A661" s="192"/>
      <c r="D661" s="191"/>
      <c r="E661" s="191"/>
      <c r="F661" s="191"/>
      <c r="G661" s="192"/>
    </row>
    <row r="662" spans="1:7" s="190" customFormat="1" ht="12.75" hidden="1" customHeight="1">
      <c r="A662" s="192"/>
      <c r="D662" s="191"/>
      <c r="E662" s="191"/>
      <c r="F662" s="191"/>
      <c r="G662" s="192"/>
    </row>
    <row r="663" spans="1:7" s="190" customFormat="1" ht="12.75" hidden="1" customHeight="1">
      <c r="A663" s="192"/>
      <c r="D663" s="191"/>
      <c r="E663" s="191"/>
      <c r="F663" s="191"/>
      <c r="G663" s="192"/>
    </row>
    <row r="664" spans="1:7" s="190" customFormat="1" ht="12.75" hidden="1" customHeight="1">
      <c r="A664" s="192"/>
      <c r="D664" s="191"/>
      <c r="E664" s="191"/>
      <c r="F664" s="191"/>
      <c r="G664" s="192"/>
    </row>
    <row r="665" spans="1:7" s="190" customFormat="1" ht="12.75" hidden="1" customHeight="1">
      <c r="A665" s="192"/>
      <c r="D665" s="191"/>
      <c r="E665" s="191"/>
      <c r="F665" s="191"/>
      <c r="G665" s="192"/>
    </row>
    <row r="666" spans="1:7" s="190" customFormat="1" ht="12.75" hidden="1" customHeight="1">
      <c r="A666" s="192"/>
      <c r="D666" s="191"/>
      <c r="E666" s="191"/>
      <c r="F666" s="191"/>
      <c r="G666" s="192"/>
    </row>
    <row r="667" spans="1:7" s="190" customFormat="1" ht="12.75" hidden="1" customHeight="1">
      <c r="A667" s="192"/>
      <c r="D667" s="191"/>
      <c r="E667" s="191"/>
      <c r="F667" s="191"/>
      <c r="G667" s="192"/>
    </row>
    <row r="668" spans="1:7" s="190" customFormat="1" ht="12.75" hidden="1" customHeight="1">
      <c r="A668" s="192"/>
      <c r="D668" s="191"/>
      <c r="E668" s="191"/>
      <c r="F668" s="191"/>
      <c r="G668" s="192"/>
    </row>
    <row r="669" spans="1:7" s="190" customFormat="1" ht="12.75" hidden="1" customHeight="1">
      <c r="A669" s="192"/>
      <c r="D669" s="191"/>
      <c r="E669" s="191"/>
      <c r="F669" s="191"/>
      <c r="G669" s="192"/>
    </row>
    <row r="670" spans="1:7" s="190" customFormat="1" ht="12.75" hidden="1" customHeight="1">
      <c r="A670" s="192"/>
      <c r="D670" s="191"/>
      <c r="E670" s="191"/>
      <c r="F670" s="191"/>
      <c r="G670" s="192"/>
    </row>
    <row r="671" spans="1:7" s="190" customFormat="1" ht="12.75" hidden="1" customHeight="1">
      <c r="A671" s="192"/>
      <c r="D671" s="191"/>
      <c r="E671" s="191"/>
      <c r="F671" s="191"/>
      <c r="G671" s="192"/>
    </row>
    <row r="672" spans="1:7" s="190" customFormat="1" ht="12.75" hidden="1" customHeight="1">
      <c r="A672" s="192"/>
      <c r="D672" s="191"/>
      <c r="E672" s="191"/>
      <c r="F672" s="191"/>
      <c r="G672" s="192"/>
    </row>
    <row r="673" spans="1:7" s="190" customFormat="1" ht="12.75" hidden="1" customHeight="1">
      <c r="A673" s="192"/>
      <c r="D673" s="191"/>
      <c r="E673" s="191"/>
      <c r="F673" s="191"/>
      <c r="G673" s="192"/>
    </row>
    <row r="674" spans="1:7" s="190" customFormat="1" ht="12.75" hidden="1" customHeight="1">
      <c r="A674" s="192"/>
      <c r="D674" s="191"/>
      <c r="E674" s="191"/>
      <c r="F674" s="191"/>
      <c r="G674" s="192"/>
    </row>
    <row r="675" spans="1:7" s="190" customFormat="1" ht="12.75" hidden="1" customHeight="1">
      <c r="A675" s="192"/>
      <c r="D675" s="191"/>
      <c r="E675" s="191"/>
      <c r="F675" s="191"/>
      <c r="G675" s="192"/>
    </row>
    <row r="676" spans="1:7" s="190" customFormat="1" ht="12.75" hidden="1" customHeight="1">
      <c r="A676" s="192"/>
      <c r="D676" s="191"/>
      <c r="E676" s="191"/>
      <c r="F676" s="191"/>
      <c r="G676" s="192"/>
    </row>
    <row r="677" spans="1:7" s="190" customFormat="1" ht="12.75" hidden="1" customHeight="1">
      <c r="A677" s="192"/>
      <c r="D677" s="191"/>
      <c r="E677" s="191"/>
      <c r="F677" s="191"/>
      <c r="G677" s="192"/>
    </row>
    <row r="678" spans="1:7" s="190" customFormat="1" ht="12.75" hidden="1" customHeight="1">
      <c r="A678" s="192"/>
      <c r="D678" s="191"/>
      <c r="E678" s="191"/>
      <c r="F678" s="191"/>
      <c r="G678" s="192"/>
    </row>
    <row r="679" spans="1:7" s="190" customFormat="1" ht="12.75" hidden="1" customHeight="1">
      <c r="A679" s="192"/>
      <c r="D679" s="191"/>
      <c r="E679" s="191"/>
      <c r="F679" s="191"/>
      <c r="G679" s="192"/>
    </row>
    <row r="680" spans="1:7" s="190" customFormat="1" ht="12.75" hidden="1" customHeight="1">
      <c r="A680" s="192"/>
      <c r="D680" s="191"/>
      <c r="E680" s="191"/>
      <c r="F680" s="191"/>
      <c r="G680" s="192"/>
    </row>
    <row r="681" spans="1:7" s="190" customFormat="1" ht="12.75" hidden="1" customHeight="1">
      <c r="A681" s="192"/>
      <c r="D681" s="191"/>
      <c r="E681" s="191"/>
      <c r="F681" s="191"/>
      <c r="G681" s="192"/>
    </row>
    <row r="682" spans="1:7" s="190" customFormat="1" ht="12.75" hidden="1" customHeight="1">
      <c r="A682" s="192"/>
      <c r="D682" s="191"/>
      <c r="E682" s="191"/>
      <c r="F682" s="191"/>
      <c r="G682" s="192"/>
    </row>
    <row r="683" spans="1:7" s="190" customFormat="1" ht="12.75" hidden="1" customHeight="1">
      <c r="A683" s="192"/>
      <c r="D683" s="191"/>
      <c r="E683" s="191"/>
      <c r="F683" s="191"/>
      <c r="G683" s="192"/>
    </row>
    <row r="684" spans="1:7" s="190" customFormat="1" ht="12.75" hidden="1" customHeight="1">
      <c r="A684" s="192"/>
      <c r="D684" s="191"/>
      <c r="E684" s="191"/>
      <c r="F684" s="191"/>
      <c r="G684" s="192"/>
    </row>
    <row r="685" spans="1:7" s="190" customFormat="1" ht="12.75" hidden="1" customHeight="1">
      <c r="A685" s="192"/>
      <c r="D685" s="191"/>
      <c r="E685" s="191"/>
      <c r="F685" s="191"/>
      <c r="G685" s="192"/>
    </row>
    <row r="686" spans="1:7" s="190" customFormat="1" ht="12.75" hidden="1" customHeight="1">
      <c r="A686" s="192"/>
      <c r="D686" s="191"/>
      <c r="E686" s="191"/>
      <c r="F686" s="191"/>
      <c r="G686" s="192"/>
    </row>
    <row r="687" spans="1:7" s="190" customFormat="1" ht="12.75" hidden="1" customHeight="1">
      <c r="A687" s="192"/>
      <c r="D687" s="191"/>
      <c r="E687" s="191"/>
      <c r="F687" s="191"/>
      <c r="G687" s="192"/>
    </row>
    <row r="688" spans="1:7" s="190" customFormat="1" ht="12.75" hidden="1" customHeight="1">
      <c r="A688" s="192"/>
      <c r="D688" s="191"/>
      <c r="E688" s="191"/>
      <c r="F688" s="191"/>
      <c r="G688" s="192"/>
    </row>
    <row r="689" spans="1:7" s="190" customFormat="1" ht="12.75" hidden="1" customHeight="1">
      <c r="A689" s="192"/>
      <c r="D689" s="191"/>
      <c r="E689" s="191"/>
      <c r="F689" s="191"/>
      <c r="G689" s="192"/>
    </row>
    <row r="690" spans="1:7" s="190" customFormat="1" ht="12.75" hidden="1" customHeight="1">
      <c r="A690" s="192"/>
      <c r="D690" s="191"/>
      <c r="E690" s="191"/>
      <c r="F690" s="191"/>
      <c r="G690" s="192"/>
    </row>
    <row r="691" spans="1:7" s="190" customFormat="1" ht="12.75" hidden="1" customHeight="1">
      <c r="A691" s="192"/>
      <c r="D691" s="191"/>
      <c r="E691" s="191"/>
      <c r="F691" s="191"/>
      <c r="G691" s="192"/>
    </row>
    <row r="692" spans="1:7" s="190" customFormat="1" ht="12.75" hidden="1" customHeight="1">
      <c r="A692" s="192"/>
      <c r="D692" s="191"/>
      <c r="E692" s="191"/>
      <c r="F692" s="191"/>
      <c r="G692" s="192"/>
    </row>
    <row r="693" spans="1:7" s="190" customFormat="1" ht="12.75" hidden="1" customHeight="1">
      <c r="A693" s="192"/>
      <c r="D693" s="191"/>
      <c r="E693" s="191"/>
      <c r="F693" s="191"/>
      <c r="G693" s="192"/>
    </row>
    <row r="694" spans="1:7" s="190" customFormat="1" ht="12.75" hidden="1" customHeight="1">
      <c r="A694" s="192"/>
      <c r="D694" s="191"/>
      <c r="E694" s="191"/>
      <c r="F694" s="191"/>
      <c r="G694" s="192"/>
    </row>
    <row r="695" spans="1:7" s="190" customFormat="1" ht="12.75" hidden="1" customHeight="1">
      <c r="A695" s="192"/>
      <c r="D695" s="191"/>
      <c r="E695" s="191"/>
      <c r="F695" s="191"/>
      <c r="G695" s="192"/>
    </row>
    <row r="696" spans="1:7" s="190" customFormat="1" ht="12.75" hidden="1" customHeight="1">
      <c r="A696" s="192"/>
      <c r="D696" s="191"/>
      <c r="E696" s="191"/>
      <c r="F696" s="191"/>
      <c r="G696" s="192"/>
    </row>
    <row r="697" spans="1:7" s="190" customFormat="1" ht="12.75" hidden="1" customHeight="1">
      <c r="A697" s="192"/>
      <c r="D697" s="191"/>
      <c r="E697" s="191"/>
      <c r="F697" s="191"/>
      <c r="G697" s="192"/>
    </row>
    <row r="698" spans="1:7" s="190" customFormat="1" ht="12.75" hidden="1" customHeight="1">
      <c r="A698" s="192"/>
      <c r="D698" s="191"/>
      <c r="E698" s="191"/>
      <c r="F698" s="191"/>
      <c r="G698" s="192"/>
    </row>
    <row r="699" spans="1:7" s="190" customFormat="1" ht="12.75" hidden="1" customHeight="1">
      <c r="A699" s="192"/>
      <c r="D699" s="191"/>
      <c r="E699" s="191"/>
      <c r="F699" s="191"/>
      <c r="G699" s="192"/>
    </row>
    <row r="700" spans="1:7" s="190" customFormat="1" ht="12.75" hidden="1" customHeight="1">
      <c r="A700" s="192"/>
      <c r="D700" s="191"/>
      <c r="E700" s="191"/>
      <c r="F700" s="191"/>
      <c r="G700" s="192"/>
    </row>
    <row r="701" spans="1:7" s="190" customFormat="1" ht="12.75" hidden="1" customHeight="1">
      <c r="A701" s="192"/>
      <c r="D701" s="191"/>
      <c r="E701" s="191"/>
      <c r="F701" s="191"/>
      <c r="G701" s="192"/>
    </row>
    <row r="702" spans="1:7" s="190" customFormat="1" ht="12.75" hidden="1" customHeight="1">
      <c r="A702" s="192"/>
      <c r="D702" s="191"/>
      <c r="E702" s="191"/>
      <c r="F702" s="191"/>
      <c r="G702" s="192"/>
    </row>
    <row r="703" spans="1:7" s="190" customFormat="1" ht="12.75" hidden="1" customHeight="1">
      <c r="A703" s="192"/>
      <c r="D703" s="191"/>
      <c r="E703" s="191"/>
      <c r="F703" s="191"/>
      <c r="G703" s="192"/>
    </row>
    <row r="704" spans="1:7" s="190" customFormat="1" ht="12.75" hidden="1" customHeight="1">
      <c r="A704" s="192"/>
      <c r="D704" s="191"/>
      <c r="E704" s="191"/>
      <c r="F704" s="191"/>
      <c r="G704" s="192"/>
    </row>
    <row r="705" spans="1:7" s="190" customFormat="1" ht="12.75" hidden="1" customHeight="1">
      <c r="A705" s="192"/>
      <c r="D705" s="191"/>
      <c r="E705" s="191"/>
      <c r="F705" s="191"/>
      <c r="G705" s="192"/>
    </row>
    <row r="706" spans="1:7" s="190" customFormat="1" ht="12.75" hidden="1" customHeight="1">
      <c r="A706" s="192"/>
      <c r="D706" s="191"/>
      <c r="E706" s="191"/>
      <c r="F706" s="191"/>
      <c r="G706" s="192"/>
    </row>
    <row r="707" spans="1:7" s="190" customFormat="1" ht="12.75" hidden="1" customHeight="1">
      <c r="A707" s="192"/>
      <c r="D707" s="191"/>
      <c r="E707" s="191"/>
      <c r="F707" s="191"/>
      <c r="G707" s="192"/>
    </row>
    <row r="708" spans="1:7" s="190" customFormat="1" ht="12.75" hidden="1" customHeight="1">
      <c r="A708" s="192"/>
      <c r="D708" s="191"/>
      <c r="E708" s="191"/>
      <c r="F708" s="191"/>
      <c r="G708" s="192"/>
    </row>
    <row r="709" spans="1:7" s="190" customFormat="1" ht="12.75" hidden="1" customHeight="1">
      <c r="A709" s="192"/>
      <c r="D709" s="191"/>
      <c r="E709" s="191"/>
      <c r="F709" s="191"/>
      <c r="G709" s="192"/>
    </row>
    <row r="710" spans="1:7" s="190" customFormat="1" ht="12.75" hidden="1" customHeight="1">
      <c r="A710" s="192"/>
      <c r="D710" s="191"/>
      <c r="E710" s="191"/>
      <c r="F710" s="191"/>
      <c r="G710" s="192"/>
    </row>
    <row r="711" spans="1:7" s="190" customFormat="1" ht="12.75" hidden="1" customHeight="1">
      <c r="A711" s="192"/>
      <c r="D711" s="191"/>
      <c r="E711" s="191"/>
      <c r="F711" s="191"/>
      <c r="G711" s="192"/>
    </row>
    <row r="712" spans="1:7" s="190" customFormat="1" ht="12.75" hidden="1" customHeight="1">
      <c r="A712" s="192"/>
      <c r="D712" s="191"/>
      <c r="E712" s="191"/>
      <c r="F712" s="191"/>
      <c r="G712" s="192"/>
    </row>
    <row r="713" spans="1:7" s="190" customFormat="1" ht="12.75" hidden="1" customHeight="1">
      <c r="A713" s="192"/>
      <c r="D713" s="191"/>
      <c r="E713" s="191"/>
      <c r="F713" s="191"/>
      <c r="G713" s="192"/>
    </row>
    <row r="714" spans="1:7" s="190" customFormat="1" ht="12.75" hidden="1" customHeight="1">
      <c r="A714" s="192"/>
      <c r="D714" s="191"/>
      <c r="E714" s="191"/>
      <c r="F714" s="191"/>
      <c r="G714" s="192"/>
    </row>
    <row r="715" spans="1:7" s="190" customFormat="1" ht="12.75" hidden="1" customHeight="1">
      <c r="A715" s="192"/>
      <c r="D715" s="191"/>
      <c r="E715" s="191"/>
      <c r="F715" s="191"/>
      <c r="G715" s="192"/>
    </row>
    <row r="716" spans="1:7" s="190" customFormat="1" ht="12.75" hidden="1" customHeight="1">
      <c r="A716" s="192"/>
      <c r="D716" s="191"/>
      <c r="E716" s="191"/>
      <c r="F716" s="191"/>
      <c r="G716" s="192"/>
    </row>
    <row r="717" spans="1:7" s="190" customFormat="1" ht="12.75" hidden="1" customHeight="1">
      <c r="A717" s="192"/>
      <c r="D717" s="191"/>
      <c r="E717" s="191"/>
      <c r="F717" s="191"/>
      <c r="G717" s="192"/>
    </row>
    <row r="718" spans="1:7" s="190" customFormat="1" ht="12.75" hidden="1" customHeight="1">
      <c r="A718" s="192"/>
      <c r="D718" s="191"/>
      <c r="E718" s="191"/>
      <c r="F718" s="191"/>
      <c r="G718" s="192"/>
    </row>
    <row r="719" spans="1:7" s="190" customFormat="1" ht="12.75" hidden="1" customHeight="1">
      <c r="A719" s="192"/>
      <c r="D719" s="191"/>
      <c r="E719" s="191"/>
      <c r="F719" s="191"/>
      <c r="G719" s="192"/>
    </row>
    <row r="720" spans="1:7" s="190" customFormat="1" ht="12.75" hidden="1" customHeight="1">
      <c r="A720" s="192"/>
      <c r="D720" s="191"/>
      <c r="E720" s="191"/>
      <c r="F720" s="191"/>
      <c r="G720" s="192"/>
    </row>
    <row r="721" spans="1:7" s="190" customFormat="1" ht="12.75" hidden="1" customHeight="1">
      <c r="A721" s="192"/>
      <c r="D721" s="191"/>
      <c r="E721" s="191"/>
      <c r="F721" s="191"/>
      <c r="G721" s="192"/>
    </row>
    <row r="722" spans="1:7" s="190" customFormat="1" ht="12.75" hidden="1" customHeight="1">
      <c r="A722" s="192"/>
      <c r="D722" s="191"/>
      <c r="E722" s="191"/>
      <c r="F722" s="191"/>
      <c r="G722" s="192"/>
    </row>
    <row r="723" spans="1:7" s="190" customFormat="1" ht="12.75" hidden="1" customHeight="1">
      <c r="A723" s="192"/>
      <c r="D723" s="191"/>
      <c r="E723" s="191"/>
      <c r="F723" s="191"/>
      <c r="G723" s="192"/>
    </row>
    <row r="724" spans="1:7" s="190" customFormat="1" ht="12.75" hidden="1" customHeight="1">
      <c r="A724" s="192"/>
      <c r="D724" s="191"/>
      <c r="E724" s="191"/>
      <c r="F724" s="191"/>
      <c r="G724" s="192"/>
    </row>
    <row r="725" spans="1:7" s="190" customFormat="1" ht="12.75" hidden="1" customHeight="1">
      <c r="A725" s="192"/>
      <c r="D725" s="191"/>
      <c r="E725" s="191"/>
      <c r="F725" s="191"/>
      <c r="G725" s="192"/>
    </row>
    <row r="726" spans="1:7" s="190" customFormat="1" ht="12.75" hidden="1" customHeight="1">
      <c r="A726" s="192"/>
      <c r="D726" s="191"/>
      <c r="E726" s="191"/>
      <c r="F726" s="191"/>
      <c r="G726" s="192"/>
    </row>
    <row r="727" spans="1:7" s="190" customFormat="1" ht="12.75" hidden="1" customHeight="1">
      <c r="A727" s="192"/>
      <c r="D727" s="191"/>
      <c r="E727" s="191"/>
      <c r="F727" s="191"/>
      <c r="G727" s="192"/>
    </row>
    <row r="728" spans="1:7" s="190" customFormat="1" ht="12.75" hidden="1" customHeight="1">
      <c r="A728" s="192"/>
      <c r="D728" s="191"/>
      <c r="E728" s="191"/>
      <c r="F728" s="191"/>
      <c r="G728" s="192"/>
    </row>
    <row r="729" spans="1:7" s="190" customFormat="1" ht="12.75" hidden="1" customHeight="1">
      <c r="A729" s="192"/>
      <c r="D729" s="191"/>
      <c r="E729" s="191"/>
      <c r="F729" s="191"/>
      <c r="G729" s="192"/>
    </row>
    <row r="730" spans="1:7" s="190" customFormat="1" ht="12.75" hidden="1" customHeight="1">
      <c r="A730" s="192"/>
      <c r="D730" s="191"/>
      <c r="E730" s="191"/>
      <c r="F730" s="191"/>
      <c r="G730" s="192"/>
    </row>
    <row r="731" spans="1:7" s="190" customFormat="1" ht="12.75" hidden="1" customHeight="1">
      <c r="A731" s="192"/>
      <c r="D731" s="191"/>
      <c r="E731" s="191"/>
      <c r="F731" s="191"/>
      <c r="G731" s="192"/>
    </row>
    <row r="732" spans="1:7" s="190" customFormat="1" ht="12.75" hidden="1" customHeight="1">
      <c r="A732" s="192"/>
      <c r="D732" s="191"/>
      <c r="E732" s="191"/>
      <c r="F732" s="191"/>
      <c r="G732" s="192"/>
    </row>
    <row r="733" spans="1:7" s="190" customFormat="1" ht="12.75" hidden="1" customHeight="1">
      <c r="A733" s="192"/>
      <c r="D733" s="191"/>
      <c r="E733" s="191"/>
      <c r="F733" s="191"/>
      <c r="G733" s="192"/>
    </row>
    <row r="734" spans="1:7" s="190" customFormat="1" ht="12.75" hidden="1" customHeight="1">
      <c r="A734" s="192"/>
      <c r="D734" s="191"/>
      <c r="E734" s="191"/>
      <c r="F734" s="191"/>
      <c r="G734" s="192"/>
    </row>
    <row r="735" spans="1:7" s="190" customFormat="1" ht="12.75" hidden="1" customHeight="1">
      <c r="A735" s="192"/>
      <c r="D735" s="191"/>
      <c r="E735" s="191"/>
      <c r="F735" s="191"/>
      <c r="G735" s="192"/>
    </row>
    <row r="736" spans="1:7" s="190" customFormat="1" ht="12.75" hidden="1" customHeight="1">
      <c r="A736" s="192"/>
      <c r="D736" s="191"/>
      <c r="E736" s="191"/>
      <c r="F736" s="191"/>
      <c r="G736" s="192"/>
    </row>
    <row r="737" spans="1:7" s="190" customFormat="1" ht="12.75" hidden="1" customHeight="1">
      <c r="A737" s="192"/>
      <c r="D737" s="191"/>
      <c r="E737" s="191"/>
      <c r="F737" s="191"/>
      <c r="G737" s="192"/>
    </row>
    <row r="738" spans="1:7" s="190" customFormat="1" ht="12.75" hidden="1" customHeight="1">
      <c r="A738" s="192"/>
      <c r="D738" s="191"/>
      <c r="E738" s="191"/>
      <c r="F738" s="191"/>
      <c r="G738" s="192"/>
    </row>
    <row r="739" spans="1:7" s="190" customFormat="1" ht="12.75" hidden="1" customHeight="1">
      <c r="A739" s="192"/>
      <c r="D739" s="191"/>
      <c r="E739" s="191"/>
      <c r="F739" s="191"/>
      <c r="G739" s="192"/>
    </row>
    <row r="740" spans="1:7" s="190" customFormat="1" ht="12.75" hidden="1" customHeight="1">
      <c r="A740" s="192"/>
      <c r="D740" s="191"/>
      <c r="E740" s="191"/>
      <c r="F740" s="191"/>
      <c r="G740" s="192"/>
    </row>
    <row r="741" spans="1:7" s="190" customFormat="1" ht="12.75" hidden="1" customHeight="1">
      <c r="A741" s="192"/>
      <c r="D741" s="191"/>
      <c r="E741" s="191"/>
      <c r="F741" s="191"/>
      <c r="G741" s="192"/>
    </row>
    <row r="742" spans="1:7" s="190" customFormat="1" ht="12.75" hidden="1" customHeight="1">
      <c r="A742" s="192"/>
      <c r="D742" s="191"/>
      <c r="E742" s="191"/>
      <c r="F742" s="191"/>
      <c r="G742" s="192"/>
    </row>
    <row r="743" spans="1:7" s="190" customFormat="1" ht="12.75" hidden="1" customHeight="1">
      <c r="A743" s="192"/>
      <c r="D743" s="191"/>
      <c r="E743" s="191"/>
      <c r="F743" s="191"/>
      <c r="G743" s="192"/>
    </row>
    <row r="744" spans="1:7" s="190" customFormat="1" ht="12.75" hidden="1" customHeight="1">
      <c r="A744" s="192"/>
      <c r="D744" s="191"/>
      <c r="E744" s="191"/>
      <c r="F744" s="191"/>
      <c r="G744" s="192"/>
    </row>
    <row r="745" spans="1:7" s="190" customFormat="1" ht="12.75" hidden="1" customHeight="1">
      <c r="A745" s="192"/>
      <c r="D745" s="191"/>
      <c r="E745" s="191"/>
      <c r="F745" s="191"/>
      <c r="G745" s="192"/>
    </row>
    <row r="746" spans="1:7" s="190" customFormat="1" ht="12.75" hidden="1" customHeight="1">
      <c r="A746" s="192"/>
      <c r="D746" s="191"/>
      <c r="E746" s="191"/>
      <c r="F746" s="191"/>
      <c r="G746" s="192"/>
    </row>
    <row r="747" spans="1:7" s="190" customFormat="1" ht="12.75" hidden="1" customHeight="1">
      <c r="A747" s="192"/>
      <c r="D747" s="191"/>
      <c r="E747" s="191"/>
      <c r="F747" s="191"/>
      <c r="G747" s="192"/>
    </row>
    <row r="748" spans="1:7" s="190" customFormat="1" ht="12.75" hidden="1" customHeight="1">
      <c r="A748" s="192"/>
      <c r="D748" s="191"/>
      <c r="E748" s="191"/>
      <c r="F748" s="191"/>
      <c r="G748" s="192"/>
    </row>
    <row r="749" spans="1:7" s="190" customFormat="1" ht="12.75" hidden="1" customHeight="1">
      <c r="A749" s="192"/>
      <c r="D749" s="191"/>
      <c r="E749" s="191"/>
      <c r="F749" s="191"/>
      <c r="G749" s="192"/>
    </row>
    <row r="750" spans="1:7" s="190" customFormat="1" ht="12.75" hidden="1" customHeight="1">
      <c r="A750" s="192"/>
      <c r="D750" s="191"/>
      <c r="E750" s="191"/>
      <c r="F750" s="191"/>
      <c r="G750" s="192"/>
    </row>
    <row r="751" spans="1:7" s="190" customFormat="1" ht="12.75" hidden="1" customHeight="1">
      <c r="A751" s="192"/>
      <c r="D751" s="191"/>
      <c r="E751" s="191"/>
      <c r="F751" s="191"/>
      <c r="G751" s="192"/>
    </row>
    <row r="752" spans="1:7" s="190" customFormat="1" ht="12.75" hidden="1" customHeight="1">
      <c r="A752" s="192"/>
      <c r="D752" s="191"/>
      <c r="E752" s="191"/>
      <c r="F752" s="191"/>
      <c r="G752" s="192"/>
    </row>
    <row r="753" spans="1:7" s="190" customFormat="1" ht="12.75" hidden="1" customHeight="1">
      <c r="A753" s="192"/>
      <c r="D753" s="191"/>
      <c r="E753" s="191"/>
      <c r="F753" s="191"/>
      <c r="G753" s="192"/>
    </row>
    <row r="754" spans="1:7" s="190" customFormat="1" ht="12.75" hidden="1" customHeight="1">
      <c r="A754" s="192"/>
      <c r="D754" s="191"/>
      <c r="E754" s="191"/>
      <c r="F754" s="191"/>
      <c r="G754" s="192"/>
    </row>
    <row r="755" spans="1:7" s="190" customFormat="1" ht="12.75" hidden="1" customHeight="1">
      <c r="A755" s="192"/>
      <c r="D755" s="191"/>
      <c r="E755" s="191"/>
      <c r="F755" s="191"/>
      <c r="G755" s="192"/>
    </row>
    <row r="756" spans="1:7" s="190" customFormat="1" ht="12.75" hidden="1" customHeight="1">
      <c r="A756" s="192"/>
      <c r="D756" s="191"/>
      <c r="E756" s="191"/>
      <c r="F756" s="191"/>
      <c r="G756" s="192"/>
    </row>
    <row r="757" spans="1:7" s="190" customFormat="1" ht="12.75" hidden="1" customHeight="1">
      <c r="A757" s="192"/>
      <c r="D757" s="191"/>
      <c r="E757" s="191"/>
      <c r="F757" s="191"/>
      <c r="G757" s="192"/>
    </row>
    <row r="758" spans="1:7" s="190" customFormat="1" ht="12.75" hidden="1" customHeight="1">
      <c r="A758" s="192"/>
      <c r="D758" s="191"/>
      <c r="E758" s="191"/>
      <c r="F758" s="191"/>
      <c r="G758" s="192"/>
    </row>
    <row r="759" spans="1:7" s="190" customFormat="1" ht="12.75" hidden="1" customHeight="1">
      <c r="A759" s="192"/>
      <c r="D759" s="191"/>
      <c r="E759" s="191"/>
      <c r="F759" s="191"/>
      <c r="G759" s="192"/>
    </row>
    <row r="760" spans="1:7" s="190" customFormat="1" ht="12.75" hidden="1" customHeight="1">
      <c r="A760" s="192"/>
      <c r="D760" s="191"/>
      <c r="E760" s="191"/>
      <c r="F760" s="191"/>
      <c r="G760" s="192"/>
    </row>
    <row r="761" spans="1:7" s="190" customFormat="1" ht="12.75" hidden="1" customHeight="1">
      <c r="A761" s="192"/>
      <c r="D761" s="191"/>
      <c r="E761" s="191"/>
      <c r="F761" s="191"/>
      <c r="G761" s="192"/>
    </row>
    <row r="762" spans="1:7" s="190" customFormat="1" ht="12.75" hidden="1" customHeight="1">
      <c r="A762" s="192"/>
      <c r="D762" s="191"/>
      <c r="E762" s="191"/>
      <c r="F762" s="191"/>
      <c r="G762" s="192"/>
    </row>
    <row r="763" spans="1:7" s="190" customFormat="1" ht="12.75" hidden="1" customHeight="1">
      <c r="A763" s="192"/>
      <c r="D763" s="191"/>
      <c r="E763" s="191"/>
      <c r="F763" s="191"/>
      <c r="G763" s="192"/>
    </row>
    <row r="764" spans="1:7" s="190" customFormat="1" ht="12.75" hidden="1" customHeight="1">
      <c r="A764" s="192"/>
      <c r="D764" s="191"/>
      <c r="E764" s="191"/>
      <c r="F764" s="191"/>
      <c r="G764" s="192"/>
    </row>
    <row r="765" spans="1:7" s="190" customFormat="1" ht="12.75" hidden="1" customHeight="1">
      <c r="A765" s="192"/>
      <c r="D765" s="191"/>
      <c r="E765" s="191"/>
      <c r="F765" s="191"/>
      <c r="G765" s="192"/>
    </row>
    <row r="766" spans="1:7" s="190" customFormat="1" ht="12.75" hidden="1" customHeight="1">
      <c r="A766" s="192"/>
      <c r="D766" s="191"/>
      <c r="E766" s="191"/>
      <c r="F766" s="191"/>
      <c r="G766" s="192"/>
    </row>
    <row r="767" spans="1:7" s="190" customFormat="1" ht="12.75" hidden="1" customHeight="1">
      <c r="A767" s="192"/>
      <c r="D767" s="191"/>
      <c r="E767" s="191"/>
      <c r="F767" s="191"/>
      <c r="G767" s="192"/>
    </row>
    <row r="768" spans="1:7" s="190" customFormat="1" ht="12.75" hidden="1" customHeight="1">
      <c r="A768" s="192"/>
      <c r="D768" s="191"/>
      <c r="E768" s="191"/>
      <c r="F768" s="191"/>
      <c r="G768" s="192"/>
    </row>
    <row r="769" spans="1:7" s="190" customFormat="1" ht="12.75" hidden="1" customHeight="1">
      <c r="A769" s="192"/>
      <c r="D769" s="191"/>
      <c r="E769" s="191"/>
      <c r="F769" s="191"/>
      <c r="G769" s="192"/>
    </row>
    <row r="770" spans="1:7" s="190" customFormat="1" ht="12.75" hidden="1" customHeight="1">
      <c r="A770" s="192"/>
      <c r="D770" s="191"/>
      <c r="E770" s="191"/>
      <c r="F770" s="191"/>
      <c r="G770" s="192"/>
    </row>
    <row r="771" spans="1:7" s="190" customFormat="1" ht="12.75" hidden="1" customHeight="1">
      <c r="A771" s="192"/>
      <c r="D771" s="191"/>
      <c r="E771" s="191"/>
      <c r="F771" s="191"/>
      <c r="G771" s="192"/>
    </row>
    <row r="772" spans="1:7" s="190" customFormat="1" ht="12.75" hidden="1" customHeight="1">
      <c r="A772" s="192"/>
      <c r="D772" s="191"/>
      <c r="E772" s="191"/>
      <c r="F772" s="191"/>
      <c r="G772" s="192"/>
    </row>
    <row r="773" spans="1:7" s="190" customFormat="1" ht="12.75" hidden="1" customHeight="1">
      <c r="A773" s="192"/>
      <c r="D773" s="191"/>
      <c r="E773" s="191"/>
      <c r="F773" s="191"/>
      <c r="G773" s="192"/>
    </row>
    <row r="774" spans="1:7" s="190" customFormat="1" ht="12.75" hidden="1" customHeight="1">
      <c r="A774" s="192"/>
      <c r="D774" s="191"/>
      <c r="E774" s="191"/>
      <c r="F774" s="191"/>
      <c r="G774" s="192"/>
    </row>
    <row r="775" spans="1:7" s="190" customFormat="1" ht="12.75" hidden="1" customHeight="1">
      <c r="A775" s="192"/>
      <c r="D775" s="191"/>
      <c r="E775" s="191"/>
      <c r="F775" s="191"/>
      <c r="G775" s="192"/>
    </row>
    <row r="776" spans="1:7" s="190" customFormat="1" ht="12.75" hidden="1" customHeight="1">
      <c r="A776" s="192"/>
      <c r="D776" s="191"/>
      <c r="E776" s="191"/>
      <c r="F776" s="191"/>
      <c r="G776" s="192"/>
    </row>
    <row r="777" spans="1:7" s="190" customFormat="1" ht="12.75" hidden="1" customHeight="1">
      <c r="A777" s="192"/>
      <c r="D777" s="191"/>
      <c r="E777" s="191"/>
      <c r="F777" s="191"/>
      <c r="G777" s="192"/>
    </row>
    <row r="778" spans="1:7" s="190" customFormat="1" ht="12.75" hidden="1" customHeight="1">
      <c r="A778" s="192"/>
      <c r="D778" s="191"/>
      <c r="E778" s="191"/>
      <c r="F778" s="191"/>
      <c r="G778" s="192"/>
    </row>
    <row r="779" spans="1:7" s="190" customFormat="1" ht="12.75" hidden="1" customHeight="1">
      <c r="A779" s="192"/>
      <c r="D779" s="191"/>
      <c r="E779" s="191"/>
      <c r="F779" s="191"/>
      <c r="G779" s="192"/>
    </row>
    <row r="780" spans="1:7" s="190" customFormat="1" ht="12.75" hidden="1" customHeight="1">
      <c r="A780" s="192"/>
      <c r="D780" s="191"/>
      <c r="E780" s="191"/>
      <c r="F780" s="191"/>
      <c r="G780" s="192"/>
    </row>
    <row r="781" spans="1:7" s="190" customFormat="1" ht="12.75" hidden="1" customHeight="1">
      <c r="A781" s="192"/>
      <c r="D781" s="191"/>
      <c r="E781" s="191"/>
      <c r="F781" s="191"/>
      <c r="G781" s="192"/>
    </row>
    <row r="782" spans="1:7" s="190" customFormat="1" ht="12.75" hidden="1" customHeight="1">
      <c r="A782" s="192"/>
      <c r="D782" s="191"/>
      <c r="E782" s="191"/>
      <c r="F782" s="191"/>
      <c r="G782" s="192"/>
    </row>
    <row r="783" spans="1:7" s="190" customFormat="1" ht="12.75" hidden="1" customHeight="1">
      <c r="A783" s="192"/>
      <c r="D783" s="191"/>
      <c r="E783" s="191"/>
      <c r="F783" s="191"/>
      <c r="G783" s="192"/>
    </row>
    <row r="784" spans="1:7" s="190" customFormat="1" ht="12.75" hidden="1" customHeight="1">
      <c r="A784" s="192"/>
      <c r="D784" s="191"/>
      <c r="E784" s="191"/>
      <c r="F784" s="191"/>
      <c r="G784" s="192"/>
    </row>
    <row r="785" spans="1:7" s="190" customFormat="1" ht="12.75" hidden="1" customHeight="1">
      <c r="A785" s="192"/>
      <c r="D785" s="191"/>
      <c r="E785" s="191"/>
      <c r="F785" s="191"/>
      <c r="G785" s="192"/>
    </row>
    <row r="786" spans="1:7" s="190" customFormat="1" ht="12.75" hidden="1" customHeight="1">
      <c r="A786" s="192"/>
      <c r="D786" s="191"/>
      <c r="E786" s="191"/>
      <c r="F786" s="191"/>
      <c r="G786" s="192"/>
    </row>
    <row r="787" spans="1:7" s="190" customFormat="1" ht="12.75" hidden="1" customHeight="1">
      <c r="A787" s="192"/>
      <c r="D787" s="191"/>
      <c r="E787" s="191"/>
      <c r="F787" s="191"/>
      <c r="G787" s="192"/>
    </row>
    <row r="788" spans="1:7" s="190" customFormat="1" ht="12.75" hidden="1" customHeight="1">
      <c r="A788" s="192"/>
      <c r="D788" s="191"/>
      <c r="E788" s="191"/>
      <c r="F788" s="191"/>
      <c r="G788" s="192"/>
    </row>
    <row r="789" spans="1:7" s="190" customFormat="1" ht="12.75" hidden="1" customHeight="1">
      <c r="A789" s="192"/>
      <c r="D789" s="191"/>
      <c r="E789" s="191"/>
      <c r="F789" s="191"/>
      <c r="G789" s="192"/>
    </row>
    <row r="790" spans="1:7" s="190" customFormat="1" ht="12.75" hidden="1" customHeight="1">
      <c r="A790" s="192"/>
      <c r="D790" s="191"/>
      <c r="E790" s="191"/>
      <c r="F790" s="191"/>
      <c r="G790" s="192"/>
    </row>
    <row r="791" spans="1:7" s="190" customFormat="1" ht="12.75" hidden="1" customHeight="1">
      <c r="A791" s="192"/>
      <c r="D791" s="191"/>
      <c r="E791" s="191"/>
      <c r="F791" s="191"/>
      <c r="G791" s="192"/>
    </row>
    <row r="792" spans="1:7" s="190" customFormat="1" ht="12.75" hidden="1" customHeight="1">
      <c r="A792" s="192"/>
      <c r="D792" s="191"/>
      <c r="E792" s="191"/>
      <c r="F792" s="191"/>
      <c r="G792" s="192"/>
    </row>
    <row r="793" spans="1:7" s="190" customFormat="1" ht="12.75" hidden="1" customHeight="1">
      <c r="A793" s="192"/>
      <c r="D793" s="191"/>
      <c r="E793" s="191"/>
      <c r="F793" s="191"/>
      <c r="G793" s="192"/>
    </row>
    <row r="794" spans="1:7" s="190" customFormat="1" ht="12.75" hidden="1" customHeight="1">
      <c r="A794" s="192"/>
      <c r="D794" s="191"/>
      <c r="E794" s="191"/>
      <c r="F794" s="191"/>
      <c r="G794" s="192"/>
    </row>
    <row r="795" spans="1:7" s="190" customFormat="1" ht="12.75" hidden="1" customHeight="1">
      <c r="A795" s="192"/>
      <c r="D795" s="191"/>
      <c r="E795" s="191"/>
      <c r="F795" s="191"/>
      <c r="G795" s="192"/>
    </row>
    <row r="796" spans="1:7" s="190" customFormat="1" ht="12.75" hidden="1" customHeight="1">
      <c r="A796" s="192"/>
      <c r="D796" s="191"/>
      <c r="E796" s="191"/>
      <c r="F796" s="191"/>
      <c r="G796" s="192"/>
    </row>
    <row r="797" spans="1:7" s="190" customFormat="1" ht="12.75" hidden="1" customHeight="1">
      <c r="A797" s="192"/>
      <c r="D797" s="191"/>
      <c r="E797" s="191"/>
      <c r="F797" s="191"/>
      <c r="G797" s="192"/>
    </row>
    <row r="798" spans="1:7" s="190" customFormat="1" ht="12.75" hidden="1" customHeight="1">
      <c r="A798" s="192"/>
      <c r="D798" s="191"/>
      <c r="E798" s="191"/>
      <c r="F798" s="191"/>
      <c r="G798" s="192"/>
    </row>
    <row r="799" spans="1:7" s="190" customFormat="1" ht="12.75" hidden="1" customHeight="1">
      <c r="A799" s="192"/>
      <c r="D799" s="191"/>
      <c r="E799" s="191"/>
      <c r="F799" s="191"/>
      <c r="G799" s="192"/>
    </row>
    <row r="800" spans="1:7" s="190" customFormat="1" ht="12.75" hidden="1" customHeight="1">
      <c r="A800" s="192"/>
      <c r="D800" s="191"/>
      <c r="E800" s="191"/>
      <c r="F800" s="191"/>
      <c r="G800" s="192"/>
    </row>
    <row r="801" spans="1:7" s="190" customFormat="1" ht="12.75" hidden="1" customHeight="1">
      <c r="A801" s="192"/>
      <c r="D801" s="191"/>
      <c r="E801" s="191"/>
      <c r="F801" s="191"/>
      <c r="G801" s="192"/>
    </row>
    <row r="802" spans="1:7" s="190" customFormat="1" ht="12.75" hidden="1" customHeight="1">
      <c r="A802" s="192"/>
      <c r="D802" s="191"/>
      <c r="E802" s="191"/>
      <c r="F802" s="191"/>
      <c r="G802" s="192"/>
    </row>
    <row r="803" spans="1:7" s="190" customFormat="1" ht="12.75" hidden="1" customHeight="1">
      <c r="A803" s="192"/>
      <c r="D803" s="191"/>
      <c r="E803" s="191"/>
      <c r="F803" s="191"/>
      <c r="G803" s="192"/>
    </row>
    <row r="804" spans="1:7" s="190" customFormat="1" ht="12.75" hidden="1" customHeight="1">
      <c r="A804" s="192"/>
      <c r="D804" s="191"/>
      <c r="E804" s="191"/>
      <c r="F804" s="191"/>
      <c r="G804" s="192"/>
    </row>
    <row r="805" spans="1:7" s="190" customFormat="1" ht="12.75" hidden="1" customHeight="1">
      <c r="A805" s="192"/>
      <c r="D805" s="191"/>
      <c r="E805" s="191"/>
      <c r="F805" s="191"/>
      <c r="G805" s="192"/>
    </row>
    <row r="806" spans="1:7" s="190" customFormat="1" ht="12.75" hidden="1" customHeight="1">
      <c r="A806" s="192"/>
      <c r="D806" s="191"/>
      <c r="E806" s="191"/>
      <c r="F806" s="191"/>
      <c r="G806" s="192"/>
    </row>
    <row r="807" spans="1:7" s="190" customFormat="1" ht="12.75" hidden="1" customHeight="1">
      <c r="A807" s="192"/>
      <c r="D807" s="191"/>
      <c r="E807" s="191"/>
      <c r="F807" s="191"/>
      <c r="G807" s="192"/>
    </row>
    <row r="808" spans="1:7" s="190" customFormat="1" ht="12.75" hidden="1" customHeight="1">
      <c r="A808" s="192"/>
      <c r="D808" s="191"/>
      <c r="E808" s="191"/>
      <c r="F808" s="191"/>
      <c r="G808" s="192"/>
    </row>
    <row r="809" spans="1:7" s="190" customFormat="1" ht="12.75" hidden="1" customHeight="1">
      <c r="A809" s="192"/>
      <c r="D809" s="191"/>
      <c r="E809" s="191"/>
      <c r="F809" s="191"/>
      <c r="G809" s="192"/>
    </row>
    <row r="810" spans="1:7" s="190" customFormat="1" ht="12.75" hidden="1" customHeight="1">
      <c r="A810" s="192"/>
      <c r="D810" s="191"/>
      <c r="E810" s="191"/>
      <c r="F810" s="191"/>
      <c r="G810" s="192"/>
    </row>
    <row r="811" spans="1:7" s="190" customFormat="1" ht="12.75" hidden="1" customHeight="1">
      <c r="A811" s="192"/>
      <c r="D811" s="191"/>
      <c r="E811" s="191"/>
      <c r="F811" s="191"/>
      <c r="G811" s="192"/>
    </row>
    <row r="812" spans="1:7" s="190" customFormat="1" ht="12.75" hidden="1" customHeight="1">
      <c r="A812" s="192"/>
      <c r="D812" s="191"/>
      <c r="E812" s="191"/>
      <c r="F812" s="191"/>
      <c r="G812" s="192"/>
    </row>
    <row r="813" spans="1:7" s="190" customFormat="1" ht="12.75" hidden="1" customHeight="1">
      <c r="A813" s="192"/>
      <c r="D813" s="191"/>
      <c r="E813" s="191"/>
      <c r="F813" s="191"/>
      <c r="G813" s="192"/>
    </row>
    <row r="814" spans="1:7" s="190" customFormat="1" ht="12.75" hidden="1" customHeight="1">
      <c r="A814" s="192"/>
      <c r="D814" s="191"/>
      <c r="E814" s="191"/>
      <c r="F814" s="191"/>
      <c r="G814" s="192"/>
    </row>
    <row r="815" spans="1:7" s="190" customFormat="1" ht="12.75" hidden="1" customHeight="1">
      <c r="A815" s="192"/>
      <c r="D815" s="191"/>
      <c r="E815" s="191"/>
      <c r="F815" s="191"/>
      <c r="G815" s="192"/>
    </row>
    <row r="816" spans="1:7" s="190" customFormat="1" ht="12.75" hidden="1" customHeight="1">
      <c r="A816" s="192"/>
      <c r="D816" s="191"/>
      <c r="E816" s="191"/>
      <c r="F816" s="191"/>
      <c r="G816" s="192"/>
    </row>
    <row r="817" spans="1:7" s="190" customFormat="1" ht="12.75" hidden="1" customHeight="1">
      <c r="A817" s="192"/>
      <c r="D817" s="191"/>
      <c r="E817" s="191"/>
      <c r="F817" s="191"/>
      <c r="G817" s="192"/>
    </row>
    <row r="818" spans="1:7" s="190" customFormat="1" ht="12.75" hidden="1" customHeight="1">
      <c r="A818" s="192"/>
      <c r="D818" s="191"/>
      <c r="E818" s="191"/>
      <c r="F818" s="191"/>
      <c r="G818" s="192"/>
    </row>
    <row r="819" spans="1:7" s="190" customFormat="1" ht="12.75" hidden="1" customHeight="1">
      <c r="A819" s="192"/>
      <c r="D819" s="191"/>
      <c r="E819" s="191"/>
      <c r="F819" s="191"/>
      <c r="G819" s="192"/>
    </row>
    <row r="820" spans="1:7" s="190" customFormat="1" ht="12.75" hidden="1" customHeight="1">
      <c r="A820" s="192"/>
      <c r="D820" s="191"/>
      <c r="E820" s="191"/>
      <c r="F820" s="191"/>
      <c r="G820" s="192"/>
    </row>
    <row r="821" spans="1:7" s="190" customFormat="1" ht="12.75" hidden="1" customHeight="1">
      <c r="A821" s="192"/>
      <c r="D821" s="191"/>
      <c r="E821" s="191"/>
      <c r="F821" s="191"/>
      <c r="G821" s="192"/>
    </row>
    <row r="822" spans="1:7" s="190" customFormat="1" ht="12.75" hidden="1" customHeight="1">
      <c r="A822" s="192"/>
      <c r="D822" s="191"/>
      <c r="E822" s="191"/>
      <c r="F822" s="191"/>
      <c r="G822" s="192"/>
    </row>
    <row r="823" spans="1:7" s="190" customFormat="1" ht="12.75" hidden="1" customHeight="1">
      <c r="A823" s="192"/>
      <c r="D823" s="191"/>
      <c r="E823" s="191"/>
      <c r="F823" s="191"/>
      <c r="G823" s="192"/>
    </row>
    <row r="824" spans="1:7" s="190" customFormat="1" ht="12.75" hidden="1" customHeight="1">
      <c r="A824" s="192"/>
      <c r="D824" s="191"/>
      <c r="E824" s="191"/>
      <c r="F824" s="191"/>
      <c r="G824" s="192"/>
    </row>
    <row r="825" spans="1:7" s="190" customFormat="1" ht="12.75" hidden="1" customHeight="1">
      <c r="A825" s="192"/>
      <c r="D825" s="191"/>
      <c r="E825" s="191"/>
      <c r="F825" s="191"/>
      <c r="G825" s="192"/>
    </row>
    <row r="826" spans="1:7" s="190" customFormat="1" ht="12.75" hidden="1" customHeight="1">
      <c r="A826" s="192"/>
      <c r="D826" s="191"/>
      <c r="E826" s="191"/>
      <c r="F826" s="191"/>
      <c r="G826" s="192"/>
    </row>
    <row r="827" spans="1:7" s="190" customFormat="1" ht="12.75" hidden="1" customHeight="1">
      <c r="A827" s="192"/>
      <c r="D827" s="191"/>
      <c r="E827" s="191"/>
      <c r="F827" s="191"/>
      <c r="G827" s="192"/>
    </row>
    <row r="828" spans="1:7" s="190" customFormat="1" ht="12.75" hidden="1" customHeight="1">
      <c r="A828" s="192"/>
      <c r="D828" s="191"/>
      <c r="E828" s="191"/>
      <c r="F828" s="191"/>
      <c r="G828" s="192"/>
    </row>
    <row r="829" spans="1:7" s="190" customFormat="1" ht="12.75" hidden="1" customHeight="1">
      <c r="A829" s="192"/>
      <c r="D829" s="191"/>
      <c r="E829" s="191"/>
      <c r="F829" s="191"/>
      <c r="G829" s="192"/>
    </row>
    <row r="830" spans="1:7" s="190" customFormat="1" ht="12.75" hidden="1" customHeight="1">
      <c r="A830" s="192"/>
      <c r="D830" s="191"/>
      <c r="E830" s="191"/>
      <c r="F830" s="191"/>
      <c r="G830" s="192"/>
    </row>
    <row r="831" spans="1:7" s="190" customFormat="1" ht="12.75" hidden="1" customHeight="1">
      <c r="A831" s="192"/>
      <c r="D831" s="191"/>
      <c r="E831" s="191"/>
      <c r="F831" s="191"/>
      <c r="G831" s="192"/>
    </row>
    <row r="832" spans="1:7" s="190" customFormat="1" ht="12.75" hidden="1" customHeight="1">
      <c r="A832" s="192"/>
      <c r="D832" s="191"/>
      <c r="E832" s="191"/>
      <c r="F832" s="191"/>
      <c r="G832" s="192"/>
    </row>
    <row r="833" spans="1:7" s="190" customFormat="1" ht="12.75" hidden="1" customHeight="1">
      <c r="A833" s="192"/>
      <c r="D833" s="191"/>
      <c r="E833" s="191"/>
      <c r="F833" s="191"/>
      <c r="G833" s="192"/>
    </row>
    <row r="834" spans="1:7" s="190" customFormat="1" ht="12.75" hidden="1" customHeight="1">
      <c r="A834" s="192"/>
      <c r="D834" s="191"/>
      <c r="E834" s="191"/>
      <c r="F834" s="191"/>
      <c r="G834" s="192"/>
    </row>
    <row r="835" spans="1:7" s="190" customFormat="1" ht="12.75" hidden="1" customHeight="1">
      <c r="A835" s="192"/>
      <c r="D835" s="191"/>
      <c r="E835" s="191"/>
      <c r="F835" s="191"/>
      <c r="G835" s="192"/>
    </row>
    <row r="836" spans="1:7" s="190" customFormat="1" ht="12.75" hidden="1" customHeight="1">
      <c r="A836" s="192"/>
      <c r="D836" s="191"/>
      <c r="E836" s="191"/>
      <c r="F836" s="191"/>
      <c r="G836" s="192"/>
    </row>
    <row r="837" spans="1:7" s="190" customFormat="1" ht="12.75" hidden="1" customHeight="1">
      <c r="A837" s="192"/>
      <c r="D837" s="191"/>
      <c r="E837" s="191"/>
      <c r="F837" s="191"/>
      <c r="G837" s="192"/>
    </row>
    <row r="838" spans="1:7" s="190" customFormat="1" ht="12.75" hidden="1" customHeight="1">
      <c r="A838" s="192"/>
      <c r="D838" s="191"/>
      <c r="E838" s="191"/>
      <c r="F838" s="191"/>
      <c r="G838" s="192"/>
    </row>
    <row r="839" spans="1:7" s="190" customFormat="1" ht="12.75" hidden="1" customHeight="1">
      <c r="A839" s="192"/>
      <c r="D839" s="191"/>
      <c r="E839" s="191"/>
      <c r="F839" s="191"/>
      <c r="G839" s="192"/>
    </row>
    <row r="840" spans="1:7" s="190" customFormat="1" ht="12.75" hidden="1" customHeight="1">
      <c r="A840" s="192"/>
      <c r="D840" s="191"/>
      <c r="E840" s="191"/>
      <c r="F840" s="191"/>
      <c r="G840" s="192"/>
    </row>
    <row r="841" spans="1:7" s="190" customFormat="1" ht="12.75" hidden="1" customHeight="1">
      <c r="A841" s="192"/>
      <c r="D841" s="191"/>
      <c r="E841" s="191"/>
      <c r="F841" s="191"/>
      <c r="G841" s="192"/>
    </row>
    <row r="842" spans="1:7" s="190" customFormat="1" ht="12.75" hidden="1" customHeight="1">
      <c r="A842" s="192"/>
      <c r="D842" s="191"/>
      <c r="E842" s="191"/>
      <c r="F842" s="191"/>
      <c r="G842" s="192"/>
    </row>
    <row r="843" spans="1:7" s="190" customFormat="1" ht="12.75" hidden="1" customHeight="1">
      <c r="A843" s="192"/>
      <c r="D843" s="191"/>
      <c r="E843" s="191"/>
      <c r="F843" s="191"/>
      <c r="G843" s="192"/>
    </row>
    <row r="844" spans="1:7" s="190" customFormat="1" ht="12.75" hidden="1" customHeight="1">
      <c r="A844" s="192"/>
      <c r="D844" s="191"/>
      <c r="E844" s="191"/>
      <c r="F844" s="191"/>
      <c r="G844" s="192"/>
    </row>
    <row r="845" spans="1:7" s="190" customFormat="1" ht="12.75" hidden="1" customHeight="1">
      <c r="A845" s="192"/>
      <c r="D845" s="191"/>
      <c r="E845" s="191"/>
      <c r="F845" s="191"/>
      <c r="G845" s="192"/>
    </row>
    <row r="846" spans="1:7" s="190" customFormat="1" ht="12.75" hidden="1" customHeight="1">
      <c r="A846" s="192"/>
      <c r="D846" s="191"/>
      <c r="E846" s="191"/>
      <c r="F846" s="191"/>
      <c r="G846" s="192"/>
    </row>
    <row r="847" spans="1:7" s="190" customFormat="1" ht="12.75" hidden="1" customHeight="1">
      <c r="A847" s="192"/>
      <c r="D847" s="191"/>
      <c r="E847" s="191"/>
      <c r="F847" s="191"/>
      <c r="G847" s="192"/>
    </row>
    <row r="848" spans="1:7" s="190" customFormat="1" ht="12.75" hidden="1" customHeight="1">
      <c r="A848" s="192"/>
      <c r="D848" s="191"/>
      <c r="E848" s="191"/>
      <c r="F848" s="191"/>
      <c r="G848" s="192"/>
    </row>
    <row r="849" spans="1:7" s="190" customFormat="1" ht="12.75" hidden="1" customHeight="1">
      <c r="A849" s="192"/>
      <c r="D849" s="191"/>
      <c r="E849" s="191"/>
      <c r="F849" s="191"/>
      <c r="G849" s="192"/>
    </row>
    <row r="850" spans="1:7" s="190" customFormat="1" ht="12.75" hidden="1" customHeight="1">
      <c r="A850" s="192"/>
      <c r="D850" s="191"/>
      <c r="E850" s="191"/>
      <c r="F850" s="191"/>
      <c r="G850" s="192"/>
    </row>
    <row r="851" spans="1:7" s="190" customFormat="1" ht="12.75" hidden="1" customHeight="1">
      <c r="A851" s="192"/>
      <c r="D851" s="191"/>
      <c r="E851" s="191"/>
      <c r="F851" s="191"/>
      <c r="G851" s="192"/>
    </row>
    <row r="852" spans="1:7" s="190" customFormat="1" ht="12.75" hidden="1" customHeight="1">
      <c r="A852" s="192"/>
      <c r="D852" s="191"/>
      <c r="E852" s="191"/>
      <c r="F852" s="191"/>
      <c r="G852" s="192"/>
    </row>
    <row r="853" spans="1:7" s="190" customFormat="1" ht="12.75" hidden="1" customHeight="1">
      <c r="A853" s="192"/>
      <c r="D853" s="191"/>
      <c r="E853" s="191"/>
      <c r="F853" s="191"/>
      <c r="G853" s="192"/>
    </row>
    <row r="854" spans="1:7" s="190" customFormat="1" ht="12.75" hidden="1" customHeight="1">
      <c r="A854" s="192"/>
      <c r="D854" s="191"/>
      <c r="E854" s="191"/>
      <c r="F854" s="191"/>
      <c r="G854" s="192"/>
    </row>
    <row r="855" spans="1:7" s="190" customFormat="1" ht="12.75" hidden="1" customHeight="1">
      <c r="A855" s="192"/>
      <c r="D855" s="191"/>
      <c r="E855" s="191"/>
      <c r="F855" s="191"/>
      <c r="G855" s="192"/>
    </row>
    <row r="856" spans="1:7" s="190" customFormat="1" ht="12.75" hidden="1" customHeight="1">
      <c r="A856" s="192"/>
      <c r="D856" s="191"/>
      <c r="E856" s="191"/>
      <c r="F856" s="191"/>
      <c r="G856" s="192"/>
    </row>
    <row r="857" spans="1:7" s="190" customFormat="1" ht="12.75" hidden="1" customHeight="1">
      <c r="A857" s="192"/>
      <c r="D857" s="191"/>
      <c r="E857" s="191"/>
      <c r="F857" s="191"/>
      <c r="G857" s="192"/>
    </row>
    <row r="858" spans="1:7" s="190" customFormat="1" ht="12.75" hidden="1" customHeight="1">
      <c r="A858" s="192"/>
      <c r="D858" s="191"/>
      <c r="E858" s="191"/>
      <c r="F858" s="191"/>
      <c r="G858" s="192"/>
    </row>
    <row r="859" spans="1:7" s="190" customFormat="1" ht="12.75" hidden="1" customHeight="1">
      <c r="A859" s="192"/>
      <c r="D859" s="191"/>
      <c r="E859" s="191"/>
      <c r="F859" s="191"/>
      <c r="G859" s="192"/>
    </row>
    <row r="860" spans="1:7" s="190" customFormat="1" ht="12.75" hidden="1" customHeight="1">
      <c r="A860" s="192"/>
      <c r="D860" s="191"/>
      <c r="E860" s="191"/>
      <c r="F860" s="191"/>
      <c r="G860" s="192"/>
    </row>
    <row r="861" spans="1:7" s="190" customFormat="1" ht="12.75" hidden="1" customHeight="1">
      <c r="A861" s="192"/>
      <c r="D861" s="191"/>
      <c r="E861" s="191"/>
      <c r="F861" s="191"/>
      <c r="G861" s="192"/>
    </row>
    <row r="862" spans="1:7" s="190" customFormat="1" ht="12.75" hidden="1" customHeight="1">
      <c r="A862" s="192"/>
      <c r="D862" s="191"/>
      <c r="E862" s="191"/>
      <c r="F862" s="191"/>
      <c r="G862" s="192"/>
    </row>
    <row r="863" spans="1:7" s="190" customFormat="1" ht="12.75" hidden="1" customHeight="1">
      <c r="A863" s="192"/>
      <c r="D863" s="191"/>
      <c r="E863" s="191"/>
      <c r="F863" s="191"/>
      <c r="G863" s="192"/>
    </row>
    <row r="864" spans="1:7" s="190" customFormat="1" ht="12.75" hidden="1" customHeight="1">
      <c r="A864" s="192"/>
      <c r="D864" s="191"/>
      <c r="E864" s="191"/>
      <c r="F864" s="191"/>
      <c r="G864" s="192"/>
    </row>
    <row r="865" spans="1:7" s="190" customFormat="1" ht="12.75" hidden="1" customHeight="1">
      <c r="A865" s="192"/>
      <c r="D865" s="191"/>
      <c r="E865" s="191"/>
      <c r="F865" s="191"/>
      <c r="G865" s="192"/>
    </row>
    <row r="866" spans="1:7" s="190" customFormat="1" ht="12.75" hidden="1" customHeight="1">
      <c r="A866" s="192"/>
      <c r="D866" s="191"/>
      <c r="E866" s="191"/>
      <c r="F866" s="191"/>
      <c r="G866" s="192"/>
    </row>
    <row r="867" spans="1:7" s="190" customFormat="1" ht="12.75" hidden="1" customHeight="1">
      <c r="A867" s="192"/>
      <c r="D867" s="191"/>
      <c r="E867" s="191"/>
      <c r="F867" s="191"/>
      <c r="G867" s="192"/>
    </row>
    <row r="868" spans="1:7" s="190" customFormat="1" ht="12.75" hidden="1" customHeight="1">
      <c r="A868" s="192"/>
      <c r="D868" s="191"/>
      <c r="E868" s="191"/>
      <c r="F868" s="191"/>
      <c r="G868" s="192"/>
    </row>
    <row r="869" spans="1:7" s="190" customFormat="1" ht="12.75" hidden="1" customHeight="1">
      <c r="A869" s="192"/>
      <c r="D869" s="191"/>
      <c r="E869" s="191"/>
      <c r="F869" s="191"/>
      <c r="G869" s="192"/>
    </row>
    <row r="870" spans="1:7" s="190" customFormat="1" ht="12.75" hidden="1" customHeight="1">
      <c r="A870" s="192"/>
      <c r="D870" s="191"/>
      <c r="E870" s="191"/>
      <c r="F870" s="191"/>
      <c r="G870" s="192"/>
    </row>
    <row r="871" spans="1:7" s="190" customFormat="1" ht="12.75" hidden="1" customHeight="1">
      <c r="A871" s="192"/>
      <c r="D871" s="191"/>
      <c r="E871" s="191"/>
      <c r="F871" s="191"/>
      <c r="G871" s="192"/>
    </row>
    <row r="872" spans="1:7" s="190" customFormat="1" ht="12.75" hidden="1" customHeight="1">
      <c r="A872" s="192"/>
      <c r="D872" s="191"/>
      <c r="E872" s="191"/>
      <c r="F872" s="191"/>
      <c r="G872" s="192"/>
    </row>
    <row r="873" spans="1:7" s="190" customFormat="1" ht="12.75" hidden="1" customHeight="1">
      <c r="A873" s="192"/>
      <c r="D873" s="191"/>
      <c r="E873" s="191"/>
      <c r="F873" s="191"/>
      <c r="G873" s="192"/>
    </row>
    <row r="874" spans="1:7" s="190" customFormat="1" ht="12.75" hidden="1" customHeight="1">
      <c r="A874" s="192"/>
      <c r="D874" s="191"/>
      <c r="E874" s="191"/>
      <c r="F874" s="191"/>
      <c r="G874" s="192"/>
    </row>
    <row r="875" spans="1:7" s="190" customFormat="1" ht="12.75" hidden="1" customHeight="1">
      <c r="A875" s="192"/>
      <c r="D875" s="191"/>
      <c r="E875" s="191"/>
      <c r="F875" s="191"/>
      <c r="G875" s="192"/>
    </row>
    <row r="876" spans="1:7" s="190" customFormat="1" ht="12.75" hidden="1" customHeight="1">
      <c r="A876" s="192"/>
      <c r="D876" s="191"/>
      <c r="E876" s="191"/>
      <c r="F876" s="191"/>
      <c r="G876" s="192"/>
    </row>
    <row r="877" spans="1:7" s="190" customFormat="1" ht="12.75" hidden="1" customHeight="1">
      <c r="A877" s="192"/>
      <c r="D877" s="191"/>
      <c r="E877" s="191"/>
      <c r="F877" s="191"/>
      <c r="G877" s="192"/>
    </row>
    <row r="878" spans="1:7" s="190" customFormat="1" ht="12.75" hidden="1" customHeight="1">
      <c r="A878" s="192"/>
      <c r="D878" s="191"/>
      <c r="E878" s="191"/>
      <c r="F878" s="191"/>
      <c r="G878" s="192"/>
    </row>
    <row r="879" spans="1:7" s="190" customFormat="1" ht="12.75" hidden="1" customHeight="1">
      <c r="A879" s="192"/>
      <c r="D879" s="191"/>
      <c r="E879" s="191"/>
      <c r="F879" s="191"/>
      <c r="G879" s="192"/>
    </row>
    <row r="880" spans="1:7" s="190" customFormat="1" ht="12.75" hidden="1" customHeight="1">
      <c r="A880" s="192"/>
      <c r="D880" s="191"/>
      <c r="E880" s="191"/>
      <c r="F880" s="191"/>
      <c r="G880" s="192"/>
    </row>
    <row r="881" spans="1:7" s="190" customFormat="1" ht="12.75" hidden="1" customHeight="1">
      <c r="A881" s="192"/>
      <c r="D881" s="191"/>
      <c r="E881" s="191"/>
      <c r="F881" s="191"/>
      <c r="G881" s="192"/>
    </row>
    <row r="882" spans="1:7" s="190" customFormat="1" ht="12.75" hidden="1" customHeight="1">
      <c r="A882" s="192"/>
      <c r="D882" s="191"/>
      <c r="E882" s="191"/>
      <c r="F882" s="191"/>
      <c r="G882" s="192"/>
    </row>
    <row r="883" spans="1:7" s="190" customFormat="1" ht="12.75" hidden="1" customHeight="1">
      <c r="A883" s="192"/>
      <c r="D883" s="191"/>
      <c r="E883" s="191"/>
      <c r="F883" s="191"/>
      <c r="G883" s="192"/>
    </row>
    <row r="884" spans="1:7" s="190" customFormat="1" ht="12.75" hidden="1" customHeight="1">
      <c r="A884" s="192"/>
      <c r="D884" s="191"/>
      <c r="E884" s="191"/>
      <c r="F884" s="191"/>
      <c r="G884" s="192"/>
    </row>
    <row r="885" spans="1:7" s="190" customFormat="1" ht="12.75" hidden="1" customHeight="1">
      <c r="A885" s="192"/>
      <c r="D885" s="191"/>
      <c r="E885" s="191"/>
      <c r="F885" s="191"/>
      <c r="G885" s="192"/>
    </row>
    <row r="886" spans="1:7" s="190" customFormat="1" ht="12.75" hidden="1" customHeight="1">
      <c r="A886" s="192"/>
      <c r="D886" s="191"/>
      <c r="E886" s="191"/>
      <c r="F886" s="191"/>
      <c r="G886" s="192"/>
    </row>
    <row r="887" spans="1:7" s="190" customFormat="1" ht="12.75" hidden="1" customHeight="1">
      <c r="A887" s="192"/>
      <c r="D887" s="191"/>
      <c r="E887" s="191"/>
      <c r="F887" s="191"/>
      <c r="G887" s="192"/>
    </row>
    <row r="888" spans="1:7" s="190" customFormat="1" ht="12.75" hidden="1" customHeight="1">
      <c r="A888" s="192"/>
      <c r="D888" s="191"/>
      <c r="E888" s="191"/>
      <c r="F888" s="191"/>
      <c r="G888" s="192"/>
    </row>
    <row r="889" spans="1:7" s="190" customFormat="1" ht="12.75" hidden="1" customHeight="1">
      <c r="A889" s="192"/>
      <c r="D889" s="191"/>
      <c r="E889" s="191"/>
      <c r="F889" s="191"/>
      <c r="G889" s="192"/>
    </row>
    <row r="890" spans="1:7" s="190" customFormat="1" ht="12.75" hidden="1" customHeight="1">
      <c r="A890" s="192"/>
      <c r="D890" s="191"/>
      <c r="E890" s="191"/>
      <c r="F890" s="191"/>
      <c r="G890" s="192"/>
    </row>
    <row r="891" spans="1:7" s="190" customFormat="1" ht="12.75" hidden="1" customHeight="1">
      <c r="A891" s="192"/>
      <c r="D891" s="191"/>
      <c r="E891" s="191"/>
      <c r="F891" s="191"/>
      <c r="G891" s="192"/>
    </row>
    <row r="892" spans="1:7" s="190" customFormat="1" ht="12.75" hidden="1" customHeight="1">
      <c r="A892" s="192"/>
      <c r="D892" s="191"/>
      <c r="E892" s="191"/>
      <c r="F892" s="191"/>
      <c r="G892" s="192"/>
    </row>
    <row r="893" spans="1:7" s="190" customFormat="1" ht="12.75" hidden="1" customHeight="1">
      <c r="A893" s="192"/>
      <c r="D893" s="191"/>
      <c r="E893" s="191"/>
      <c r="F893" s="191"/>
      <c r="G893" s="192"/>
    </row>
    <row r="894" spans="1:7" s="190" customFormat="1" ht="12.75" hidden="1" customHeight="1">
      <c r="A894" s="192"/>
      <c r="D894" s="191"/>
      <c r="E894" s="191"/>
      <c r="F894" s="191"/>
      <c r="G894" s="192"/>
    </row>
    <row r="895" spans="1:7" s="190" customFormat="1" ht="12.75" hidden="1" customHeight="1">
      <c r="A895" s="192"/>
      <c r="D895" s="191"/>
      <c r="E895" s="191"/>
      <c r="F895" s="191"/>
      <c r="G895" s="192"/>
    </row>
    <row r="896" spans="1:7" s="190" customFormat="1" ht="12.75" hidden="1" customHeight="1">
      <c r="A896" s="192"/>
      <c r="D896" s="191"/>
      <c r="E896" s="191"/>
      <c r="F896" s="191"/>
      <c r="G896" s="192"/>
    </row>
    <row r="897" spans="1:7" s="190" customFormat="1" ht="12.75" hidden="1" customHeight="1">
      <c r="A897" s="192"/>
      <c r="D897" s="191"/>
      <c r="E897" s="191"/>
      <c r="F897" s="191"/>
      <c r="G897" s="192"/>
    </row>
    <row r="898" spans="1:7" s="190" customFormat="1" ht="12.75" hidden="1" customHeight="1">
      <c r="A898" s="192"/>
      <c r="D898" s="191"/>
      <c r="E898" s="191"/>
      <c r="F898" s="191"/>
      <c r="G898" s="192"/>
    </row>
    <row r="899" spans="1:7" s="190" customFormat="1" ht="12.75" hidden="1" customHeight="1">
      <c r="A899" s="192"/>
      <c r="D899" s="191"/>
      <c r="E899" s="191"/>
      <c r="F899" s="191"/>
      <c r="G899" s="192"/>
    </row>
    <row r="900" spans="1:7" s="190" customFormat="1" ht="12.75" hidden="1" customHeight="1">
      <c r="A900" s="192"/>
      <c r="D900" s="191"/>
      <c r="E900" s="191"/>
      <c r="F900" s="191"/>
      <c r="G900" s="192"/>
    </row>
    <row r="901" spans="1:7" s="190" customFormat="1" ht="12.75" hidden="1" customHeight="1">
      <c r="A901" s="192"/>
      <c r="D901" s="191"/>
      <c r="E901" s="191"/>
      <c r="F901" s="191"/>
      <c r="G901" s="192"/>
    </row>
    <row r="902" spans="1:7" s="190" customFormat="1" ht="12.75" hidden="1" customHeight="1">
      <c r="A902" s="192"/>
      <c r="D902" s="191"/>
      <c r="E902" s="191"/>
      <c r="F902" s="191"/>
      <c r="G902" s="192"/>
    </row>
    <row r="903" spans="1:7" s="190" customFormat="1" ht="12.75" hidden="1" customHeight="1">
      <c r="A903" s="192"/>
      <c r="D903" s="191"/>
      <c r="E903" s="191"/>
      <c r="F903" s="191"/>
      <c r="G903" s="192"/>
    </row>
    <row r="904" spans="1:7" s="190" customFormat="1" ht="12.75" hidden="1" customHeight="1">
      <c r="A904" s="192"/>
      <c r="D904" s="191"/>
      <c r="E904" s="191"/>
      <c r="F904" s="191"/>
      <c r="G904" s="192"/>
    </row>
    <row r="905" spans="1:7" s="190" customFormat="1" ht="12.75" hidden="1" customHeight="1">
      <c r="A905" s="192"/>
      <c r="D905" s="191"/>
      <c r="E905" s="191"/>
      <c r="F905" s="191"/>
      <c r="G905" s="192"/>
    </row>
    <row r="906" spans="1:7" s="190" customFormat="1" ht="12.75" hidden="1" customHeight="1">
      <c r="A906" s="192"/>
      <c r="D906" s="191"/>
      <c r="E906" s="191"/>
      <c r="F906" s="191"/>
      <c r="G906" s="192"/>
    </row>
    <row r="907" spans="1:7" s="190" customFormat="1" ht="12.75" hidden="1" customHeight="1">
      <c r="A907" s="192"/>
      <c r="D907" s="191"/>
      <c r="E907" s="191"/>
      <c r="F907" s="191"/>
      <c r="G907" s="192"/>
    </row>
    <row r="908" spans="1:7" s="190" customFormat="1" ht="12.75" hidden="1" customHeight="1">
      <c r="A908" s="192"/>
      <c r="D908" s="191"/>
      <c r="E908" s="191"/>
      <c r="F908" s="191"/>
      <c r="G908" s="192"/>
    </row>
    <row r="909" spans="1:7" s="190" customFormat="1" ht="12.75" hidden="1" customHeight="1">
      <c r="A909" s="192"/>
      <c r="D909" s="191"/>
      <c r="E909" s="191"/>
      <c r="F909" s="191"/>
      <c r="G909" s="192"/>
    </row>
    <row r="910" spans="1:7" s="190" customFormat="1" ht="12.75" hidden="1" customHeight="1">
      <c r="A910" s="192"/>
      <c r="D910" s="191"/>
      <c r="E910" s="191"/>
      <c r="F910" s="191"/>
      <c r="G910" s="192"/>
    </row>
    <row r="911" spans="1:7" s="190" customFormat="1" ht="12.75" hidden="1" customHeight="1">
      <c r="A911" s="192"/>
      <c r="D911" s="191"/>
      <c r="E911" s="191"/>
      <c r="F911" s="191"/>
      <c r="G911" s="192"/>
    </row>
    <row r="912" spans="1:7" s="190" customFormat="1" ht="12.75" hidden="1" customHeight="1">
      <c r="A912" s="192"/>
      <c r="D912" s="191"/>
      <c r="E912" s="191"/>
      <c r="F912" s="191"/>
      <c r="G912" s="192"/>
    </row>
    <row r="913" spans="1:7" s="190" customFormat="1" ht="12.75" hidden="1" customHeight="1">
      <c r="A913" s="192"/>
      <c r="D913" s="191"/>
      <c r="E913" s="191"/>
      <c r="F913" s="191"/>
      <c r="G913" s="192"/>
    </row>
    <row r="914" spans="1:7" s="190" customFormat="1" ht="12.75" hidden="1" customHeight="1">
      <c r="A914" s="192"/>
      <c r="D914" s="191"/>
      <c r="E914" s="191"/>
      <c r="F914" s="191"/>
      <c r="G914" s="192"/>
    </row>
    <row r="915" spans="1:7" s="190" customFormat="1" ht="12.75" hidden="1" customHeight="1">
      <c r="A915" s="192"/>
      <c r="D915" s="191"/>
      <c r="E915" s="191"/>
      <c r="F915" s="191"/>
      <c r="G915" s="192"/>
    </row>
    <row r="916" spans="1:7" s="190" customFormat="1" ht="12.75" hidden="1" customHeight="1">
      <c r="A916" s="192"/>
      <c r="D916" s="191"/>
      <c r="E916" s="191"/>
      <c r="F916" s="191"/>
      <c r="G916" s="192"/>
    </row>
    <row r="917" spans="1:7" s="190" customFormat="1" ht="12.75" hidden="1" customHeight="1">
      <c r="A917" s="192"/>
      <c r="D917" s="191"/>
      <c r="E917" s="191"/>
      <c r="F917" s="191"/>
      <c r="G917" s="192"/>
    </row>
    <row r="918" spans="1:7" s="190" customFormat="1" ht="12.75" hidden="1" customHeight="1">
      <c r="A918" s="192"/>
      <c r="D918" s="191"/>
      <c r="E918" s="191"/>
      <c r="F918" s="191"/>
      <c r="G918" s="192"/>
    </row>
    <row r="919" spans="1:7" s="190" customFormat="1" ht="12.75" hidden="1" customHeight="1">
      <c r="A919" s="192"/>
      <c r="D919" s="191"/>
      <c r="E919" s="191"/>
      <c r="F919" s="191"/>
      <c r="G919" s="192"/>
    </row>
    <row r="920" spans="1:7" s="190" customFormat="1" ht="12.75" hidden="1" customHeight="1">
      <c r="A920" s="192"/>
      <c r="D920" s="191"/>
      <c r="E920" s="191"/>
      <c r="F920" s="191"/>
      <c r="G920" s="192"/>
    </row>
    <row r="921" spans="1:7" s="190" customFormat="1" ht="12.75" hidden="1" customHeight="1">
      <c r="A921" s="192"/>
      <c r="D921" s="191"/>
      <c r="E921" s="191"/>
      <c r="F921" s="191"/>
      <c r="G921" s="192"/>
    </row>
    <row r="922" spans="1:7" s="190" customFormat="1" ht="12.75" hidden="1" customHeight="1">
      <c r="A922" s="192"/>
      <c r="D922" s="191"/>
      <c r="E922" s="191"/>
      <c r="F922" s="191"/>
      <c r="G922" s="192"/>
    </row>
    <row r="923" spans="1:7" s="190" customFormat="1" ht="12.75" hidden="1" customHeight="1">
      <c r="A923" s="192"/>
      <c r="D923" s="191"/>
      <c r="E923" s="191"/>
      <c r="F923" s="191"/>
      <c r="G923" s="192"/>
    </row>
    <row r="924" spans="1:7" s="190" customFormat="1" ht="12.75" hidden="1" customHeight="1">
      <c r="A924" s="192"/>
      <c r="D924" s="191"/>
      <c r="E924" s="191"/>
      <c r="F924" s="191"/>
      <c r="G924" s="192"/>
    </row>
    <row r="925" spans="1:7" s="190" customFormat="1" ht="12.75" hidden="1" customHeight="1">
      <c r="A925" s="192"/>
      <c r="D925" s="191"/>
      <c r="E925" s="191"/>
      <c r="F925" s="191"/>
      <c r="G925" s="192"/>
    </row>
    <row r="926" spans="1:7" s="190" customFormat="1" ht="12.75" hidden="1" customHeight="1">
      <c r="A926" s="192"/>
      <c r="D926" s="191"/>
      <c r="E926" s="191"/>
      <c r="F926" s="191"/>
      <c r="G926" s="192"/>
    </row>
    <row r="927" spans="1:7" s="190" customFormat="1" ht="12.75" hidden="1" customHeight="1">
      <c r="A927" s="192"/>
      <c r="D927" s="191"/>
      <c r="E927" s="191"/>
      <c r="F927" s="191"/>
      <c r="G927" s="192"/>
    </row>
    <row r="928" spans="1:7" s="190" customFormat="1" ht="12.75" hidden="1" customHeight="1">
      <c r="A928" s="192"/>
      <c r="D928" s="191"/>
      <c r="E928" s="191"/>
      <c r="F928" s="191"/>
      <c r="G928" s="192"/>
    </row>
    <row r="929" spans="1:7" s="190" customFormat="1" ht="12.75" hidden="1" customHeight="1">
      <c r="A929" s="192"/>
      <c r="D929" s="191"/>
      <c r="E929" s="191"/>
      <c r="F929" s="191"/>
      <c r="G929" s="192"/>
    </row>
    <row r="930" spans="1:7" s="190" customFormat="1" ht="12.75" hidden="1" customHeight="1">
      <c r="A930" s="192"/>
      <c r="D930" s="191"/>
      <c r="E930" s="191"/>
      <c r="F930" s="191"/>
      <c r="G930" s="192"/>
    </row>
    <row r="931" spans="1:7" s="190" customFormat="1" ht="12.75" hidden="1" customHeight="1">
      <c r="A931" s="192"/>
      <c r="D931" s="191"/>
      <c r="E931" s="191"/>
      <c r="F931" s="191"/>
      <c r="G931" s="192"/>
    </row>
    <row r="932" spans="1:7" s="190" customFormat="1" ht="12.75" hidden="1" customHeight="1">
      <c r="A932" s="192"/>
      <c r="D932" s="191"/>
      <c r="E932" s="191"/>
      <c r="F932" s="191"/>
      <c r="G932" s="192"/>
    </row>
    <row r="933" spans="1:7" s="190" customFormat="1" ht="12.75" hidden="1" customHeight="1">
      <c r="A933" s="192"/>
      <c r="D933" s="191"/>
      <c r="E933" s="191"/>
      <c r="F933" s="191"/>
      <c r="G933" s="192"/>
    </row>
    <row r="934" spans="1:7" s="190" customFormat="1" ht="12.75" hidden="1" customHeight="1">
      <c r="A934" s="192"/>
      <c r="D934" s="191"/>
      <c r="E934" s="191"/>
      <c r="F934" s="191"/>
      <c r="G934" s="192"/>
    </row>
    <row r="935" spans="1:7" s="190" customFormat="1" ht="12.75" hidden="1" customHeight="1">
      <c r="A935" s="192"/>
      <c r="D935" s="191"/>
      <c r="E935" s="191"/>
      <c r="F935" s="191"/>
      <c r="G935" s="192"/>
    </row>
    <row r="936" spans="1:7" s="190" customFormat="1" ht="12.75" hidden="1" customHeight="1">
      <c r="A936" s="192"/>
      <c r="D936" s="191"/>
      <c r="E936" s="191"/>
      <c r="F936" s="191"/>
      <c r="G936" s="192"/>
    </row>
    <row r="937" spans="1:7" s="190" customFormat="1" ht="12.75" hidden="1" customHeight="1">
      <c r="A937" s="192"/>
      <c r="D937" s="191"/>
      <c r="E937" s="191"/>
      <c r="F937" s="191"/>
      <c r="G937" s="192"/>
    </row>
    <row r="938" spans="1:7" s="190" customFormat="1" ht="12.75" hidden="1" customHeight="1">
      <c r="A938" s="192"/>
      <c r="D938" s="191"/>
      <c r="E938" s="191"/>
      <c r="F938" s="191"/>
      <c r="G938" s="192"/>
    </row>
    <row r="939" spans="1:7" s="190" customFormat="1" ht="12.75" hidden="1" customHeight="1">
      <c r="A939" s="192"/>
      <c r="D939" s="191"/>
      <c r="E939" s="191"/>
      <c r="F939" s="191"/>
      <c r="G939" s="192"/>
    </row>
    <row r="940" spans="1:7" s="190" customFormat="1" ht="12.75" hidden="1" customHeight="1">
      <c r="A940" s="192"/>
      <c r="D940" s="191"/>
      <c r="E940" s="191"/>
      <c r="F940" s="191"/>
      <c r="G940" s="192"/>
    </row>
    <row r="941" spans="1:7" s="190" customFormat="1" ht="12.75" hidden="1" customHeight="1">
      <c r="A941" s="192"/>
      <c r="D941" s="191"/>
      <c r="E941" s="191"/>
      <c r="F941" s="191"/>
      <c r="G941" s="192"/>
    </row>
    <row r="942" spans="1:7" s="190" customFormat="1" ht="12.75" hidden="1" customHeight="1">
      <c r="A942" s="192"/>
      <c r="D942" s="191"/>
      <c r="E942" s="191"/>
      <c r="F942" s="191"/>
      <c r="G942" s="192"/>
    </row>
    <row r="943" spans="1:7" s="190" customFormat="1" ht="12.75" hidden="1" customHeight="1">
      <c r="A943" s="192"/>
      <c r="D943" s="191"/>
      <c r="E943" s="191"/>
      <c r="F943" s="191"/>
      <c r="G943" s="192"/>
    </row>
    <row r="944" spans="1:7" s="190" customFormat="1" ht="12.75" hidden="1" customHeight="1">
      <c r="A944" s="192"/>
      <c r="D944" s="191"/>
      <c r="E944" s="191"/>
      <c r="F944" s="191"/>
      <c r="G944" s="192"/>
    </row>
    <row r="945" spans="1:7" s="190" customFormat="1" ht="12.75" hidden="1" customHeight="1">
      <c r="A945" s="192"/>
      <c r="D945" s="191"/>
      <c r="E945" s="191"/>
      <c r="F945" s="191"/>
      <c r="G945" s="192"/>
    </row>
    <row r="946" spans="1:7" s="190" customFormat="1" ht="12.75" hidden="1" customHeight="1">
      <c r="A946" s="192"/>
      <c r="D946" s="191"/>
      <c r="E946" s="191"/>
      <c r="F946" s="191"/>
      <c r="G946" s="192"/>
    </row>
    <row r="947" spans="1:7" s="190" customFormat="1" ht="12.75" hidden="1" customHeight="1">
      <c r="A947" s="192"/>
      <c r="D947" s="191"/>
      <c r="E947" s="191"/>
      <c r="F947" s="191"/>
      <c r="G947" s="192"/>
    </row>
    <row r="948" spans="1:7" s="190" customFormat="1" ht="12.75" hidden="1" customHeight="1">
      <c r="A948" s="192"/>
      <c r="D948" s="191"/>
      <c r="E948" s="191"/>
      <c r="F948" s="191"/>
      <c r="G948" s="192"/>
    </row>
    <row r="949" spans="1:7" s="190" customFormat="1" ht="12.75" hidden="1" customHeight="1">
      <c r="A949" s="192"/>
      <c r="D949" s="191"/>
      <c r="E949" s="191"/>
      <c r="F949" s="191"/>
      <c r="G949" s="192"/>
    </row>
    <row r="950" spans="1:7" s="190" customFormat="1" ht="12.75" hidden="1" customHeight="1">
      <c r="A950" s="192"/>
      <c r="D950" s="191"/>
      <c r="E950" s="191"/>
      <c r="F950" s="191"/>
      <c r="G950" s="192"/>
    </row>
    <row r="951" spans="1:7" s="190" customFormat="1" ht="12.75" hidden="1" customHeight="1">
      <c r="A951" s="192"/>
      <c r="D951" s="191"/>
      <c r="E951" s="191"/>
      <c r="F951" s="191"/>
      <c r="G951" s="192"/>
    </row>
    <row r="952" spans="1:7" s="190" customFormat="1" ht="12.75" hidden="1" customHeight="1">
      <c r="A952" s="192"/>
      <c r="D952" s="191"/>
      <c r="E952" s="191"/>
      <c r="F952" s="191"/>
      <c r="G952" s="192"/>
    </row>
    <row r="953" spans="1:7" s="190" customFormat="1" ht="12.75" hidden="1" customHeight="1">
      <c r="A953" s="192"/>
      <c r="D953" s="191"/>
      <c r="E953" s="191"/>
      <c r="F953" s="191"/>
      <c r="G953" s="192"/>
    </row>
    <row r="954" spans="1:7" s="190" customFormat="1" ht="12.75" hidden="1" customHeight="1">
      <c r="A954" s="192"/>
      <c r="D954" s="191"/>
      <c r="E954" s="191"/>
      <c r="F954" s="191"/>
      <c r="G954" s="192"/>
    </row>
    <row r="955" spans="1:7" s="190" customFormat="1" ht="12.75" hidden="1" customHeight="1">
      <c r="A955" s="192"/>
      <c r="D955" s="191"/>
      <c r="E955" s="191"/>
      <c r="F955" s="191"/>
      <c r="G955" s="192"/>
    </row>
    <row r="956" spans="1:7" s="190" customFormat="1" ht="12.75" hidden="1" customHeight="1">
      <c r="A956" s="192"/>
      <c r="D956" s="191"/>
      <c r="E956" s="191"/>
      <c r="F956" s="191"/>
      <c r="G956" s="192"/>
    </row>
    <row r="957" spans="1:7" s="190" customFormat="1" ht="12.75" hidden="1" customHeight="1">
      <c r="A957" s="192"/>
      <c r="D957" s="191"/>
      <c r="E957" s="191"/>
      <c r="F957" s="191"/>
      <c r="G957" s="192"/>
    </row>
    <row r="958" spans="1:7" s="190" customFormat="1" ht="12.75" hidden="1" customHeight="1">
      <c r="A958" s="192"/>
      <c r="D958" s="191"/>
      <c r="E958" s="191"/>
      <c r="F958" s="191"/>
      <c r="G958" s="192"/>
    </row>
    <row r="959" spans="1:7" s="190" customFormat="1" ht="12.75" hidden="1" customHeight="1">
      <c r="A959" s="192"/>
      <c r="D959" s="191"/>
      <c r="E959" s="191"/>
      <c r="F959" s="191"/>
      <c r="G959" s="192"/>
    </row>
    <row r="960" spans="1:7" s="190" customFormat="1" ht="12.75" hidden="1" customHeight="1">
      <c r="A960" s="192"/>
      <c r="D960" s="191"/>
      <c r="E960" s="191"/>
      <c r="F960" s="191"/>
      <c r="G960" s="192"/>
    </row>
    <row r="961" spans="1:7" s="190" customFormat="1" ht="12.75" hidden="1" customHeight="1">
      <c r="A961" s="192"/>
      <c r="D961" s="191"/>
      <c r="E961" s="191"/>
      <c r="F961" s="191"/>
      <c r="G961" s="192"/>
    </row>
    <row r="962" spans="1:7" s="190" customFormat="1" ht="12.75" hidden="1" customHeight="1">
      <c r="A962" s="192"/>
      <c r="D962" s="191"/>
      <c r="E962" s="191"/>
      <c r="F962" s="191"/>
      <c r="G962" s="192"/>
    </row>
    <row r="963" spans="1:7" s="190" customFormat="1" ht="12.75" hidden="1" customHeight="1">
      <c r="A963" s="192"/>
      <c r="D963" s="191"/>
      <c r="E963" s="191"/>
      <c r="F963" s="191"/>
      <c r="G963" s="192"/>
    </row>
    <row r="964" spans="1:7" s="190" customFormat="1" ht="12.75" hidden="1" customHeight="1">
      <c r="A964" s="192"/>
      <c r="D964" s="191"/>
      <c r="E964" s="191"/>
      <c r="F964" s="191"/>
      <c r="G964" s="192"/>
    </row>
    <row r="965" spans="1:7" s="190" customFormat="1" ht="12.75" hidden="1" customHeight="1">
      <c r="A965" s="192"/>
      <c r="D965" s="191"/>
      <c r="E965" s="191"/>
      <c r="F965" s="191"/>
      <c r="G965" s="192"/>
    </row>
    <row r="966" spans="1:7" s="190" customFormat="1" ht="12.75" hidden="1" customHeight="1">
      <c r="A966" s="192"/>
      <c r="D966" s="191"/>
      <c r="E966" s="191"/>
      <c r="F966" s="191"/>
      <c r="G966" s="192"/>
    </row>
    <row r="967" spans="1:7" s="190" customFormat="1" ht="12.75" hidden="1" customHeight="1">
      <c r="A967" s="192"/>
      <c r="D967" s="191"/>
      <c r="E967" s="191"/>
      <c r="F967" s="191"/>
      <c r="G967" s="192"/>
    </row>
    <row r="968" spans="1:7" s="190" customFormat="1" ht="12.75" hidden="1" customHeight="1">
      <c r="A968" s="192"/>
      <c r="D968" s="191"/>
      <c r="E968" s="191"/>
      <c r="F968" s="191"/>
      <c r="G968" s="192"/>
    </row>
    <row r="969" spans="1:7" s="190" customFormat="1" ht="12.75" hidden="1" customHeight="1">
      <c r="A969" s="192"/>
      <c r="D969" s="191"/>
      <c r="E969" s="191"/>
      <c r="F969" s="191"/>
      <c r="G969" s="192"/>
    </row>
    <row r="970" spans="1:7" s="190" customFormat="1" ht="12.75" hidden="1" customHeight="1">
      <c r="A970" s="192"/>
      <c r="D970" s="191"/>
      <c r="E970" s="191"/>
      <c r="F970" s="191"/>
      <c r="G970" s="192"/>
    </row>
    <row r="971" spans="1:7" s="190" customFormat="1" ht="12.75" hidden="1" customHeight="1">
      <c r="A971" s="192"/>
      <c r="D971" s="191"/>
      <c r="E971" s="191"/>
      <c r="F971" s="191"/>
      <c r="G971" s="192"/>
    </row>
    <row r="972" spans="1:7" s="190" customFormat="1" ht="12.75" hidden="1" customHeight="1">
      <c r="A972" s="192"/>
      <c r="D972" s="191"/>
      <c r="E972" s="191"/>
      <c r="F972" s="191"/>
      <c r="G972" s="192"/>
    </row>
    <row r="973" spans="1:7" s="190" customFormat="1" ht="12.75" hidden="1" customHeight="1">
      <c r="A973" s="192"/>
      <c r="D973" s="191"/>
      <c r="E973" s="191"/>
      <c r="F973" s="191"/>
      <c r="G973" s="192"/>
    </row>
    <row r="974" spans="1:7" s="190" customFormat="1" ht="12.75" hidden="1" customHeight="1">
      <c r="A974" s="192"/>
      <c r="D974" s="191"/>
      <c r="E974" s="191"/>
      <c r="F974" s="191"/>
      <c r="G974" s="192"/>
    </row>
    <row r="975" spans="1:7" s="190" customFormat="1" ht="12.75" hidden="1" customHeight="1">
      <c r="A975" s="192"/>
      <c r="D975" s="191"/>
      <c r="E975" s="191"/>
      <c r="F975" s="191"/>
      <c r="G975" s="192"/>
    </row>
    <row r="976" spans="1:7" s="190" customFormat="1" ht="12.75" hidden="1" customHeight="1">
      <c r="A976" s="192"/>
      <c r="D976" s="191"/>
      <c r="E976" s="191"/>
      <c r="F976" s="191"/>
      <c r="G976" s="192"/>
    </row>
    <row r="977" spans="1:7" s="190" customFormat="1" ht="12.75" hidden="1" customHeight="1">
      <c r="A977" s="192"/>
      <c r="D977" s="191"/>
      <c r="E977" s="191"/>
      <c r="F977" s="191"/>
      <c r="G977" s="192"/>
    </row>
    <row r="978" spans="1:7" s="190" customFormat="1" ht="12.75" hidden="1" customHeight="1">
      <c r="A978" s="192"/>
      <c r="D978" s="191"/>
      <c r="E978" s="191"/>
      <c r="F978" s="191"/>
      <c r="G978" s="192"/>
    </row>
    <row r="979" spans="1:7" s="190" customFormat="1" ht="12.75" hidden="1" customHeight="1">
      <c r="A979" s="192"/>
      <c r="D979" s="191"/>
      <c r="E979" s="191"/>
      <c r="F979" s="191"/>
      <c r="G979" s="192"/>
    </row>
    <row r="980" spans="1:7" s="190" customFormat="1" ht="12.75" hidden="1" customHeight="1">
      <c r="A980" s="192"/>
      <c r="D980" s="191"/>
      <c r="E980" s="191"/>
      <c r="F980" s="191"/>
      <c r="G980" s="192"/>
    </row>
    <row r="981" spans="1:7" s="190" customFormat="1" ht="12.75" hidden="1" customHeight="1">
      <c r="A981" s="192"/>
      <c r="D981" s="191"/>
      <c r="E981" s="191"/>
      <c r="F981" s="191"/>
      <c r="G981" s="192"/>
    </row>
    <row r="982" spans="1:7" s="190" customFormat="1" ht="12.75" hidden="1" customHeight="1">
      <c r="A982" s="192"/>
      <c r="D982" s="191"/>
      <c r="E982" s="191"/>
      <c r="F982" s="191"/>
      <c r="G982" s="192"/>
    </row>
    <row r="983" spans="1:7" s="190" customFormat="1" ht="12.75" hidden="1" customHeight="1">
      <c r="A983" s="192"/>
      <c r="D983" s="191"/>
      <c r="E983" s="191"/>
      <c r="F983" s="191"/>
      <c r="G983" s="192"/>
    </row>
    <row r="984" spans="1:7" s="190" customFormat="1" ht="12.75" hidden="1" customHeight="1">
      <c r="A984" s="192"/>
      <c r="D984" s="191"/>
      <c r="E984" s="191"/>
      <c r="F984" s="191"/>
      <c r="G984" s="192"/>
    </row>
    <row r="985" spans="1:7" s="190" customFormat="1" ht="12.75" hidden="1" customHeight="1">
      <c r="A985" s="192"/>
      <c r="D985" s="191"/>
      <c r="E985" s="191"/>
      <c r="F985" s="191"/>
      <c r="G985" s="192"/>
    </row>
    <row r="986" spans="1:7" s="190" customFormat="1" ht="12.75" hidden="1" customHeight="1">
      <c r="A986" s="192"/>
      <c r="D986" s="191"/>
      <c r="E986" s="191"/>
      <c r="F986" s="191"/>
      <c r="G986" s="192"/>
    </row>
    <row r="987" spans="1:7" s="190" customFormat="1" ht="12.75" hidden="1" customHeight="1">
      <c r="A987" s="192"/>
      <c r="D987" s="191"/>
      <c r="E987" s="191"/>
      <c r="F987" s="191"/>
      <c r="G987" s="192"/>
    </row>
    <row r="988" spans="1:7" s="190" customFormat="1" ht="12.75" hidden="1" customHeight="1">
      <c r="A988" s="192"/>
      <c r="D988" s="191"/>
      <c r="E988" s="191"/>
      <c r="F988" s="191"/>
      <c r="G988" s="192"/>
    </row>
    <row r="989" spans="1:7" s="190" customFormat="1" ht="12.75" hidden="1" customHeight="1">
      <c r="A989" s="192"/>
      <c r="D989" s="191"/>
      <c r="E989" s="191"/>
      <c r="F989" s="191"/>
      <c r="G989" s="192"/>
    </row>
    <row r="990" spans="1:7" s="190" customFormat="1" ht="12.75" hidden="1" customHeight="1">
      <c r="A990" s="192"/>
      <c r="D990" s="191"/>
      <c r="E990" s="191"/>
      <c r="F990" s="191"/>
      <c r="G990" s="192"/>
    </row>
    <row r="991" spans="1:7" s="190" customFormat="1" ht="12.75" hidden="1" customHeight="1">
      <c r="A991" s="192"/>
      <c r="D991" s="191"/>
      <c r="E991" s="191"/>
      <c r="F991" s="191"/>
      <c r="G991" s="192"/>
    </row>
    <row r="992" spans="1:7" s="190" customFormat="1" ht="12.75" hidden="1" customHeight="1">
      <c r="A992" s="192"/>
      <c r="D992" s="191"/>
      <c r="E992" s="191"/>
      <c r="F992" s="191"/>
      <c r="G992" s="192"/>
    </row>
    <row r="993" spans="1:7" s="190" customFormat="1" ht="12.75" hidden="1" customHeight="1">
      <c r="A993" s="192"/>
      <c r="D993" s="191"/>
      <c r="E993" s="191"/>
      <c r="F993" s="191"/>
      <c r="G993" s="192"/>
    </row>
    <row r="994" spans="1:7" s="190" customFormat="1" ht="12.75" hidden="1" customHeight="1">
      <c r="A994" s="192"/>
      <c r="D994" s="191"/>
      <c r="E994" s="191"/>
      <c r="F994" s="191"/>
      <c r="G994" s="192"/>
    </row>
    <row r="995" spans="1:7" s="190" customFormat="1" ht="12.75" hidden="1" customHeight="1">
      <c r="A995" s="192"/>
      <c r="D995" s="191"/>
      <c r="E995" s="191"/>
      <c r="F995" s="191"/>
      <c r="G995" s="192"/>
    </row>
    <row r="996" spans="1:7" s="190" customFormat="1" ht="12.75" hidden="1" customHeight="1">
      <c r="A996" s="192"/>
      <c r="D996" s="191"/>
      <c r="E996" s="191"/>
      <c r="F996" s="191"/>
      <c r="G996" s="192"/>
    </row>
    <row r="997" spans="1:7" s="190" customFormat="1" ht="12.75" hidden="1" customHeight="1">
      <c r="A997" s="192"/>
      <c r="D997" s="191"/>
      <c r="E997" s="191"/>
      <c r="F997" s="191"/>
      <c r="G997" s="192"/>
    </row>
    <row r="998" spans="1:7" s="190" customFormat="1" ht="12.75" hidden="1" customHeight="1">
      <c r="A998" s="192"/>
      <c r="D998" s="191"/>
      <c r="E998" s="191"/>
      <c r="F998" s="191"/>
      <c r="G998" s="192"/>
    </row>
    <row r="999" spans="1:7" s="190" customFormat="1" ht="12.75" hidden="1" customHeight="1">
      <c r="A999" s="192"/>
      <c r="D999" s="191"/>
      <c r="E999" s="191"/>
      <c r="F999" s="191"/>
      <c r="G999" s="192"/>
    </row>
    <row r="1000" spans="1:7" s="190" customFormat="1" ht="12.75" hidden="1" customHeight="1">
      <c r="A1000" s="192"/>
      <c r="D1000" s="191"/>
      <c r="E1000" s="191"/>
      <c r="F1000" s="191"/>
      <c r="G1000" s="192"/>
    </row>
    <row r="1001" spans="1:7" s="190" customFormat="1" ht="12.75" hidden="1" customHeight="1">
      <c r="A1001" s="192"/>
      <c r="D1001" s="191"/>
      <c r="E1001" s="191"/>
      <c r="F1001" s="191"/>
      <c r="G1001" s="192"/>
    </row>
    <row r="1002" spans="1:7" s="190" customFormat="1" ht="12.75" hidden="1" customHeight="1">
      <c r="A1002" s="192"/>
      <c r="D1002" s="191"/>
      <c r="E1002" s="191"/>
      <c r="F1002" s="191"/>
      <c r="G1002" s="192"/>
    </row>
    <row r="1003" spans="1:7" s="190" customFormat="1" ht="12.75" hidden="1" customHeight="1">
      <c r="A1003" s="192"/>
      <c r="D1003" s="191"/>
      <c r="E1003" s="191"/>
      <c r="F1003" s="191"/>
      <c r="G1003" s="192"/>
    </row>
    <row r="1004" spans="1:7" s="190" customFormat="1" ht="12.75" hidden="1" customHeight="1">
      <c r="A1004" s="192"/>
      <c r="D1004" s="191"/>
      <c r="E1004" s="191"/>
      <c r="F1004" s="191"/>
      <c r="G1004" s="192"/>
    </row>
    <row r="1005" spans="1:7" s="190" customFormat="1" ht="12.75" hidden="1" customHeight="1">
      <c r="A1005" s="192"/>
      <c r="D1005" s="191"/>
      <c r="E1005" s="191"/>
      <c r="F1005" s="191"/>
      <c r="G1005" s="192"/>
    </row>
    <row r="1006" spans="1:7" s="190" customFormat="1" ht="12.75" hidden="1" customHeight="1">
      <c r="A1006" s="192"/>
      <c r="D1006" s="191"/>
      <c r="E1006" s="191"/>
      <c r="F1006" s="191"/>
      <c r="G1006" s="192"/>
    </row>
    <row r="1007" spans="1:7" s="190" customFormat="1" ht="12.75" hidden="1" customHeight="1">
      <c r="A1007" s="192"/>
      <c r="D1007" s="191"/>
      <c r="E1007" s="191"/>
      <c r="F1007" s="191"/>
      <c r="G1007" s="192"/>
    </row>
    <row r="1008" spans="1:7" s="190" customFormat="1" ht="12.75" hidden="1" customHeight="1">
      <c r="A1008" s="192"/>
      <c r="D1008" s="191"/>
      <c r="E1008" s="191"/>
      <c r="F1008" s="191"/>
      <c r="G1008" s="192"/>
    </row>
    <row r="1009" spans="1:7" s="190" customFormat="1" ht="12.75" hidden="1" customHeight="1">
      <c r="A1009" s="192"/>
      <c r="D1009" s="191"/>
      <c r="E1009" s="191"/>
      <c r="F1009" s="191"/>
      <c r="G1009" s="192"/>
    </row>
    <row r="1010" spans="1:7" s="190" customFormat="1" ht="12.75" hidden="1" customHeight="1">
      <c r="A1010" s="192"/>
      <c r="D1010" s="191"/>
      <c r="E1010" s="191"/>
      <c r="F1010" s="191"/>
      <c r="G1010" s="192"/>
    </row>
    <row r="1011" spans="1:7" s="190" customFormat="1" ht="12.75" hidden="1" customHeight="1">
      <c r="A1011" s="192"/>
      <c r="D1011" s="191"/>
      <c r="E1011" s="191"/>
      <c r="F1011" s="191"/>
      <c r="G1011" s="192"/>
    </row>
    <row r="1012" spans="1:7" s="190" customFormat="1" ht="12.75" hidden="1" customHeight="1">
      <c r="A1012" s="192"/>
      <c r="D1012" s="191"/>
      <c r="E1012" s="191"/>
      <c r="F1012" s="191"/>
      <c r="G1012" s="192"/>
    </row>
    <row r="1013" spans="1:7" s="190" customFormat="1" ht="12.75" hidden="1" customHeight="1">
      <c r="A1013" s="192"/>
      <c r="D1013" s="191"/>
      <c r="E1013" s="191"/>
      <c r="F1013" s="191"/>
      <c r="G1013" s="192"/>
    </row>
    <row r="1014" spans="1:7" s="190" customFormat="1" ht="12.75" hidden="1" customHeight="1">
      <c r="A1014" s="192"/>
      <c r="D1014" s="191"/>
      <c r="E1014" s="191"/>
      <c r="F1014" s="191"/>
      <c r="G1014" s="192"/>
    </row>
    <row r="1015" spans="1:7" s="190" customFormat="1" ht="12.75" hidden="1" customHeight="1">
      <c r="A1015" s="192"/>
      <c r="D1015" s="191"/>
      <c r="E1015" s="191"/>
      <c r="F1015" s="191"/>
      <c r="G1015" s="192"/>
    </row>
    <row r="1016" spans="1:7" s="190" customFormat="1" ht="12.75" hidden="1" customHeight="1">
      <c r="A1016" s="192"/>
      <c r="D1016" s="191"/>
      <c r="E1016" s="191"/>
      <c r="F1016" s="191"/>
      <c r="G1016" s="192"/>
    </row>
    <row r="1017" spans="1:7" s="190" customFormat="1" ht="12.75" hidden="1" customHeight="1">
      <c r="A1017" s="192"/>
      <c r="D1017" s="191"/>
      <c r="E1017" s="191"/>
      <c r="F1017" s="191"/>
      <c r="G1017" s="192"/>
    </row>
    <row r="1018" spans="1:7" s="190" customFormat="1" ht="12.75" hidden="1" customHeight="1">
      <c r="A1018" s="192"/>
      <c r="D1018" s="191"/>
      <c r="E1018" s="191"/>
      <c r="F1018" s="191"/>
      <c r="G1018" s="192"/>
    </row>
    <row r="1019" spans="1:7" s="190" customFormat="1" ht="12.75" hidden="1" customHeight="1">
      <c r="A1019" s="192"/>
      <c r="D1019" s="191"/>
      <c r="E1019" s="191"/>
      <c r="F1019" s="191"/>
      <c r="G1019" s="192"/>
    </row>
    <row r="1020" spans="1:7" s="190" customFormat="1" ht="12.75" hidden="1" customHeight="1">
      <c r="A1020" s="192"/>
      <c r="D1020" s="191"/>
      <c r="E1020" s="191"/>
      <c r="F1020" s="191"/>
      <c r="G1020" s="192"/>
    </row>
    <row r="1021" spans="1:7" s="190" customFormat="1" ht="12.75" hidden="1" customHeight="1">
      <c r="A1021" s="192"/>
      <c r="D1021" s="191"/>
      <c r="E1021" s="191"/>
      <c r="F1021" s="191"/>
      <c r="G1021" s="192"/>
    </row>
    <row r="1022" spans="1:7" s="190" customFormat="1" ht="12.75" hidden="1" customHeight="1">
      <c r="A1022" s="192"/>
      <c r="D1022" s="191"/>
      <c r="E1022" s="191"/>
      <c r="F1022" s="191"/>
      <c r="G1022" s="192"/>
    </row>
    <row r="1023" spans="1:7" s="190" customFormat="1" ht="12.75" hidden="1" customHeight="1">
      <c r="A1023" s="192"/>
      <c r="D1023" s="191"/>
      <c r="E1023" s="191"/>
      <c r="F1023" s="191"/>
      <c r="G1023" s="192"/>
    </row>
    <row r="1024" spans="1:7" s="190" customFormat="1" ht="12.75" hidden="1" customHeight="1">
      <c r="A1024" s="192"/>
      <c r="D1024" s="191"/>
      <c r="E1024" s="191"/>
      <c r="F1024" s="191"/>
      <c r="G1024" s="192"/>
    </row>
    <row r="1025" spans="1:7" s="190" customFormat="1" ht="12.75" hidden="1" customHeight="1">
      <c r="A1025" s="192"/>
      <c r="D1025" s="191"/>
      <c r="E1025" s="191"/>
      <c r="F1025" s="191"/>
      <c r="G1025" s="192"/>
    </row>
    <row r="1026" spans="1:7" s="190" customFormat="1" ht="12.75" hidden="1" customHeight="1">
      <c r="A1026" s="192"/>
      <c r="D1026" s="191"/>
      <c r="E1026" s="191"/>
      <c r="F1026" s="191"/>
      <c r="G1026" s="192"/>
    </row>
    <row r="1027" spans="1:7" s="190" customFormat="1" ht="12.75" hidden="1" customHeight="1">
      <c r="A1027" s="192"/>
      <c r="D1027" s="191"/>
      <c r="E1027" s="191"/>
      <c r="F1027" s="191"/>
      <c r="G1027" s="192"/>
    </row>
    <row r="1028" spans="1:7" s="190" customFormat="1" ht="12.75" hidden="1" customHeight="1">
      <c r="A1028" s="192"/>
      <c r="D1028" s="191"/>
      <c r="E1028" s="191"/>
      <c r="F1028" s="191"/>
      <c r="G1028" s="192"/>
    </row>
    <row r="1029" spans="1:7" s="190" customFormat="1" ht="12.75" hidden="1" customHeight="1">
      <c r="A1029" s="192"/>
      <c r="D1029" s="191"/>
      <c r="E1029" s="191"/>
      <c r="F1029" s="191"/>
      <c r="G1029" s="192"/>
    </row>
    <row r="1030" spans="1:7" s="190" customFormat="1" ht="12.75" hidden="1" customHeight="1">
      <c r="A1030" s="192"/>
      <c r="D1030" s="191"/>
      <c r="E1030" s="191"/>
      <c r="F1030" s="191"/>
      <c r="G1030" s="192"/>
    </row>
    <row r="1031" spans="1:7" s="190" customFormat="1" ht="12.75" hidden="1" customHeight="1">
      <c r="A1031" s="192"/>
      <c r="D1031" s="191"/>
      <c r="E1031" s="191"/>
      <c r="F1031" s="191"/>
      <c r="G1031" s="192"/>
    </row>
    <row r="1032" spans="1:7" s="190" customFormat="1" ht="12.75" hidden="1" customHeight="1">
      <c r="A1032" s="192"/>
      <c r="D1032" s="191"/>
      <c r="E1032" s="191"/>
      <c r="F1032" s="191"/>
      <c r="G1032" s="192"/>
    </row>
    <row r="1033" spans="1:7" s="190" customFormat="1" ht="12.75" hidden="1" customHeight="1">
      <c r="A1033" s="192"/>
      <c r="D1033" s="191"/>
      <c r="E1033" s="191"/>
      <c r="F1033" s="191"/>
      <c r="G1033" s="192"/>
    </row>
    <row r="1034" spans="1:7" s="190" customFormat="1" ht="12.75" hidden="1" customHeight="1">
      <c r="A1034" s="192"/>
      <c r="D1034" s="191"/>
      <c r="E1034" s="191"/>
      <c r="F1034" s="191"/>
      <c r="G1034" s="192"/>
    </row>
    <row r="1035" spans="1:7" s="190" customFormat="1" ht="12.75" hidden="1" customHeight="1">
      <c r="A1035" s="192"/>
      <c r="D1035" s="191"/>
      <c r="E1035" s="191"/>
      <c r="F1035" s="191"/>
      <c r="G1035" s="192"/>
    </row>
    <row r="1036" spans="1:7" s="190" customFormat="1" ht="12.75" hidden="1" customHeight="1">
      <c r="A1036" s="192"/>
      <c r="D1036" s="191"/>
      <c r="E1036" s="191"/>
      <c r="F1036" s="191"/>
      <c r="G1036" s="192"/>
    </row>
    <row r="1037" spans="1:7" s="190" customFormat="1" ht="12.75" hidden="1" customHeight="1">
      <c r="A1037" s="192"/>
      <c r="D1037" s="191"/>
      <c r="E1037" s="191"/>
      <c r="F1037" s="191"/>
      <c r="G1037" s="192"/>
    </row>
    <row r="1038" spans="1:7" s="190" customFormat="1" ht="12.75" hidden="1" customHeight="1">
      <c r="A1038" s="192"/>
      <c r="D1038" s="191"/>
      <c r="E1038" s="191"/>
      <c r="F1038" s="191"/>
      <c r="G1038" s="192"/>
    </row>
    <row r="1039" spans="1:7" s="190" customFormat="1" ht="12.75" hidden="1" customHeight="1">
      <c r="A1039" s="192"/>
      <c r="D1039" s="191"/>
      <c r="E1039" s="191"/>
      <c r="F1039" s="191"/>
      <c r="G1039" s="192"/>
    </row>
    <row r="1040" spans="1:7" s="190" customFormat="1" ht="12.75" hidden="1" customHeight="1">
      <c r="A1040" s="192"/>
      <c r="D1040" s="191"/>
      <c r="E1040" s="191"/>
      <c r="F1040" s="191"/>
      <c r="G1040" s="192"/>
    </row>
    <row r="1041" spans="1:7" s="190" customFormat="1" ht="12.75" hidden="1" customHeight="1">
      <c r="A1041" s="192"/>
      <c r="D1041" s="191"/>
      <c r="E1041" s="191"/>
      <c r="F1041" s="191"/>
      <c r="G1041" s="192"/>
    </row>
    <row r="1042" spans="1:7" s="190" customFormat="1" ht="12.75" hidden="1" customHeight="1">
      <c r="A1042" s="192"/>
      <c r="D1042" s="191"/>
      <c r="E1042" s="191"/>
      <c r="F1042" s="191"/>
      <c r="G1042" s="192"/>
    </row>
    <row r="1043" spans="1:7" s="190" customFormat="1" ht="12.75" hidden="1" customHeight="1">
      <c r="A1043" s="192"/>
      <c r="D1043" s="191"/>
      <c r="E1043" s="191"/>
      <c r="F1043" s="191"/>
      <c r="G1043" s="192"/>
    </row>
    <row r="1044" spans="1:7" s="190" customFormat="1" ht="12.75" hidden="1" customHeight="1">
      <c r="A1044" s="192"/>
      <c r="D1044" s="191"/>
      <c r="E1044" s="191"/>
      <c r="F1044" s="191"/>
      <c r="G1044" s="192"/>
    </row>
    <row r="1045" spans="1:7" s="190" customFormat="1" ht="12.75" hidden="1" customHeight="1">
      <c r="A1045" s="192"/>
      <c r="D1045" s="191"/>
      <c r="E1045" s="191"/>
      <c r="F1045" s="191"/>
      <c r="G1045" s="192"/>
    </row>
    <row r="1046" spans="1:7" s="190" customFormat="1" ht="12.75" hidden="1" customHeight="1">
      <c r="A1046" s="192"/>
      <c r="D1046" s="191"/>
      <c r="E1046" s="191"/>
      <c r="F1046" s="191"/>
      <c r="G1046" s="192"/>
    </row>
    <row r="1047" spans="1:7" s="190" customFormat="1" ht="12.75" hidden="1" customHeight="1">
      <c r="A1047" s="192"/>
      <c r="D1047" s="191"/>
      <c r="E1047" s="191"/>
      <c r="F1047" s="191"/>
      <c r="G1047" s="192"/>
    </row>
    <row r="1048" spans="1:7" s="190" customFormat="1" ht="12.75" hidden="1" customHeight="1">
      <c r="A1048" s="192"/>
      <c r="D1048" s="191"/>
      <c r="E1048" s="191"/>
      <c r="F1048" s="191"/>
      <c r="G1048" s="192"/>
    </row>
    <row r="1049" spans="1:7" s="190" customFormat="1" ht="12.75" hidden="1" customHeight="1">
      <c r="A1049" s="192"/>
      <c r="D1049" s="191"/>
      <c r="E1049" s="191"/>
      <c r="F1049" s="191"/>
      <c r="G1049" s="192"/>
    </row>
    <row r="1050" spans="1:7" s="190" customFormat="1" ht="12.75" hidden="1" customHeight="1">
      <c r="A1050" s="192"/>
      <c r="D1050" s="191"/>
      <c r="E1050" s="191"/>
      <c r="F1050" s="191"/>
      <c r="G1050" s="192"/>
    </row>
    <row r="1051" spans="1:7" s="190" customFormat="1" ht="12.75" hidden="1" customHeight="1">
      <c r="A1051" s="192"/>
      <c r="D1051" s="191"/>
      <c r="E1051" s="191"/>
      <c r="F1051" s="191"/>
      <c r="G1051" s="192"/>
    </row>
    <row r="1052" spans="1:7" s="190" customFormat="1" ht="12.75" hidden="1" customHeight="1">
      <c r="A1052" s="192"/>
      <c r="D1052" s="191"/>
      <c r="E1052" s="191"/>
      <c r="F1052" s="191"/>
      <c r="G1052" s="192"/>
    </row>
    <row r="1053" spans="1:7" s="190" customFormat="1" ht="12.75" hidden="1" customHeight="1">
      <c r="A1053" s="192"/>
      <c r="D1053" s="191"/>
      <c r="E1053" s="191"/>
      <c r="F1053" s="191"/>
      <c r="G1053" s="192"/>
    </row>
    <row r="1054" spans="1:7" s="190" customFormat="1" ht="12.75" hidden="1" customHeight="1">
      <c r="A1054" s="192"/>
      <c r="D1054" s="191"/>
      <c r="E1054" s="191"/>
      <c r="F1054" s="191"/>
      <c r="G1054" s="192"/>
    </row>
    <row r="1055" spans="1:7" s="190" customFormat="1" ht="12.75" hidden="1" customHeight="1">
      <c r="A1055" s="192"/>
      <c r="D1055" s="191"/>
      <c r="E1055" s="191"/>
      <c r="F1055" s="191"/>
      <c r="G1055" s="192"/>
    </row>
    <row r="1056" spans="1:7" s="190" customFormat="1" ht="12.75" hidden="1" customHeight="1">
      <c r="A1056" s="192"/>
      <c r="D1056" s="191"/>
      <c r="E1056" s="191"/>
      <c r="F1056" s="191"/>
      <c r="G1056" s="192"/>
    </row>
    <row r="1057" spans="1:7" s="190" customFormat="1" ht="12.75" hidden="1" customHeight="1">
      <c r="A1057" s="192"/>
      <c r="D1057" s="191"/>
      <c r="E1057" s="191"/>
      <c r="F1057" s="191"/>
      <c r="G1057" s="192"/>
    </row>
    <row r="1058" spans="1:7" s="190" customFormat="1" ht="12.75" hidden="1" customHeight="1">
      <c r="A1058" s="192"/>
      <c r="D1058" s="191"/>
      <c r="E1058" s="191"/>
      <c r="F1058" s="191"/>
      <c r="G1058" s="192"/>
    </row>
    <row r="1059" spans="1:7" s="190" customFormat="1" ht="12.75" hidden="1" customHeight="1">
      <c r="A1059" s="192"/>
      <c r="D1059" s="191"/>
      <c r="E1059" s="191"/>
      <c r="F1059" s="191"/>
      <c r="G1059" s="192"/>
    </row>
    <row r="1060" spans="1:7" s="190" customFormat="1" ht="12.75" hidden="1" customHeight="1">
      <c r="A1060" s="192"/>
      <c r="D1060" s="191"/>
      <c r="E1060" s="191"/>
      <c r="F1060" s="191"/>
      <c r="G1060" s="192"/>
    </row>
    <row r="1061" spans="1:7" s="190" customFormat="1" ht="12.75" hidden="1" customHeight="1">
      <c r="A1061" s="192"/>
      <c r="D1061" s="191"/>
      <c r="E1061" s="191"/>
      <c r="F1061" s="191"/>
      <c r="G1061" s="192"/>
    </row>
    <row r="1062" spans="1:7" s="190" customFormat="1" ht="12.75" hidden="1" customHeight="1">
      <c r="A1062" s="192"/>
      <c r="D1062" s="191"/>
      <c r="E1062" s="191"/>
      <c r="F1062" s="191"/>
      <c r="G1062" s="192"/>
    </row>
    <row r="1063" spans="1:7" s="190" customFormat="1" ht="12.75" hidden="1" customHeight="1">
      <c r="A1063" s="192"/>
      <c r="D1063" s="191"/>
      <c r="E1063" s="191"/>
      <c r="F1063" s="191"/>
      <c r="G1063" s="192"/>
    </row>
    <row r="1064" spans="1:7" s="190" customFormat="1" ht="12.75" hidden="1" customHeight="1">
      <c r="A1064" s="192"/>
      <c r="D1064" s="191"/>
      <c r="E1064" s="191"/>
      <c r="F1064" s="191"/>
      <c r="G1064" s="192"/>
    </row>
    <row r="1065" spans="1:7" s="190" customFormat="1" ht="12.75" hidden="1" customHeight="1">
      <c r="A1065" s="192"/>
      <c r="D1065" s="191"/>
      <c r="E1065" s="191"/>
      <c r="F1065" s="191"/>
      <c r="G1065" s="192"/>
    </row>
    <row r="1066" spans="1:7" ht="12.75" hidden="1" customHeight="1"/>
    <row r="1067" spans="1:7" ht="12.75" hidden="1" customHeight="1"/>
    <row r="1068" spans="1:7" ht="12.75" hidden="1" customHeight="1"/>
    <row r="1069" spans="1:7" ht="12.75" hidden="1" customHeight="1"/>
    <row r="1070" spans="1:7" ht="12.75" hidden="1" customHeight="1"/>
    <row r="1071" spans="1:7" ht="12.75" hidden="1" customHeight="1"/>
    <row r="1072" spans="1:7" ht="12.75" hidden="1" customHeight="1"/>
    <row r="1073" ht="12.75" hidden="1" customHeight="1"/>
    <row r="1074" ht="12.75" hidden="1" customHeight="1"/>
    <row r="1075" ht="12.75" hidden="1" customHeight="1"/>
    <row r="1076" hidden="1"/>
    <row r="1077" hidden="1"/>
    <row r="1078" hidden="1"/>
    <row r="1079" hidden="1"/>
    <row r="1080" hidden="1"/>
    <row r="1081" hidden="1"/>
    <row r="1082" hidden="1"/>
    <row r="1083" hidden="1"/>
  </sheetData>
  <mergeCells count="1">
    <mergeCell ref="B2:C2"/>
  </mergeCells>
  <hyperlinks>
    <hyperlink ref="G73" location="Calculations!A1" display="TOP"/>
  </hyperlinks>
  <pageMargins left="0.75" right="0.75" top="1" bottom="1" header="0.5" footer="0.5"/>
  <pageSetup paperSize="9" orientation="portrait" horizontalDpi="4294967292" verticalDpi="4294967292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U158"/>
  <sheetViews>
    <sheetView showGridLines="0" workbookViewId="0"/>
  </sheetViews>
  <sheetFormatPr defaultColWidth="0" defaultRowHeight="11.25" zeroHeight="1"/>
  <cols>
    <col min="1" max="1" width="11.7109375" style="70" customWidth="1"/>
    <col min="2" max="2" width="8.85546875" style="70" customWidth="1"/>
    <col min="3" max="3" width="36" style="70" customWidth="1"/>
    <col min="4" max="4" width="11.7109375" style="173" customWidth="1"/>
    <col min="5" max="5" width="11.7109375" style="170" customWidth="1"/>
    <col min="6" max="6" width="41.42578125" style="245" customWidth="1"/>
    <col min="7" max="7" width="17.28515625" style="170" customWidth="1"/>
    <col min="8" max="8" width="11.7109375" style="170" customWidth="1"/>
    <col min="9" max="9" width="8.85546875" style="70" customWidth="1"/>
    <col min="10" max="10" width="10.7109375" style="70" customWidth="1"/>
    <col min="11" max="11" width="11.28515625" style="70" customWidth="1"/>
    <col min="12" max="12" width="23.85546875" style="70" customWidth="1"/>
    <col min="13" max="13" width="11.42578125" style="70" bestFit="1" customWidth="1"/>
    <col min="14" max="14" width="9.140625" style="70" customWidth="1"/>
    <col min="15" max="15" width="21.7109375" style="70" customWidth="1"/>
    <col min="16" max="16" width="10" style="70" bestFit="1" customWidth="1"/>
    <col min="17" max="17" width="9.140625" style="70" customWidth="1"/>
    <col min="18" max="18" width="9.42578125" style="70" customWidth="1"/>
    <col min="19" max="21" width="9.140625" style="70" customWidth="1"/>
    <col min="22" max="16384" width="9.140625" style="70" hidden="1"/>
  </cols>
  <sheetData>
    <row r="1" spans="1:20"/>
    <row r="2" spans="1:20" ht="20.25">
      <c r="B2" s="437" t="s">
        <v>677</v>
      </c>
      <c r="C2" s="437"/>
    </row>
    <row r="3" spans="1:20"/>
    <row r="4" spans="1:20" ht="20.25" customHeight="1" thickBot="1"/>
    <row r="5" spans="1:20" ht="12.75" thickBot="1">
      <c r="A5" s="237"/>
      <c r="B5" s="239"/>
      <c r="C5" s="241" t="s">
        <v>528</v>
      </c>
      <c r="D5" s="242" t="s">
        <v>537</v>
      </c>
      <c r="E5" s="241" t="s">
        <v>529</v>
      </c>
      <c r="F5" s="249" t="s">
        <v>465</v>
      </c>
      <c r="G5" s="241" t="s">
        <v>550</v>
      </c>
      <c r="H5" s="241" t="s">
        <v>530</v>
      </c>
      <c r="I5" s="240"/>
      <c r="K5" s="210"/>
      <c r="L5" s="211"/>
      <c r="M5" s="211"/>
      <c r="N5" s="211"/>
      <c r="O5" s="211"/>
      <c r="P5" s="211"/>
      <c r="Q5" s="211"/>
      <c r="R5" s="211"/>
      <c r="S5" s="211"/>
      <c r="T5" s="214"/>
    </row>
    <row r="6" spans="1:20" ht="12" customHeight="1">
      <c r="B6" s="431" t="s">
        <v>464</v>
      </c>
      <c r="C6" s="432"/>
      <c r="D6" s="400"/>
      <c r="E6" s="399"/>
      <c r="F6" s="401"/>
      <c r="G6" s="399"/>
      <c r="H6" s="399"/>
      <c r="I6" s="309"/>
      <c r="K6" s="433" t="s">
        <v>23</v>
      </c>
      <c r="L6" s="434"/>
      <c r="M6" s="217"/>
      <c r="N6" s="217"/>
      <c r="O6" s="217"/>
      <c r="P6" s="217"/>
      <c r="Q6" s="217"/>
      <c r="R6" s="217"/>
      <c r="S6" s="217"/>
      <c r="T6" s="216"/>
    </row>
    <row r="7" spans="1:20" ht="12" customHeight="1">
      <c r="B7" s="433"/>
      <c r="C7" s="434"/>
      <c r="D7" s="400"/>
      <c r="E7" s="399"/>
      <c r="F7" s="401"/>
      <c r="G7" s="399"/>
      <c r="H7" s="399"/>
      <c r="I7" s="309"/>
      <c r="K7" s="306"/>
      <c r="L7" s="307"/>
      <c r="M7" s="308"/>
      <c r="N7" s="308"/>
      <c r="O7" s="308"/>
      <c r="P7" s="308"/>
      <c r="Q7" s="308"/>
      <c r="R7" s="308"/>
      <c r="S7" s="308"/>
      <c r="T7" s="309"/>
    </row>
    <row r="8" spans="1:20" s="237" customFormat="1" ht="18.75" customHeight="1">
      <c r="A8" s="70"/>
      <c r="B8" s="433"/>
      <c r="C8" s="434"/>
      <c r="D8" s="218"/>
      <c r="E8" s="219"/>
      <c r="F8" s="247"/>
      <c r="G8" s="219"/>
      <c r="H8" s="219"/>
      <c r="I8" s="216"/>
      <c r="K8" s="215"/>
      <c r="L8" s="405" t="s">
        <v>678</v>
      </c>
      <c r="M8" s="302" t="s">
        <v>469</v>
      </c>
      <c r="N8" s="217"/>
      <c r="O8" s="405" t="s">
        <v>679</v>
      </c>
      <c r="P8" s="303">
        <v>1999</v>
      </c>
      <c r="Q8" s="303">
        <v>2009</v>
      </c>
      <c r="R8" s="303" t="s">
        <v>664</v>
      </c>
      <c r="S8" s="337"/>
      <c r="T8" s="216"/>
    </row>
    <row r="9" spans="1:20" ht="12" customHeight="1">
      <c r="B9" s="215"/>
      <c r="C9" s="220" t="s">
        <v>470</v>
      </c>
      <c r="D9" s="221"/>
      <c r="E9" s="219"/>
      <c r="F9" s="247"/>
      <c r="G9" s="219"/>
      <c r="H9" s="219"/>
      <c r="I9" s="216"/>
      <c r="K9" s="310"/>
      <c r="L9" s="93" t="s">
        <v>653</v>
      </c>
      <c r="M9" s="292">
        <v>9437</v>
      </c>
      <c r="N9" s="197"/>
      <c r="O9" s="296" t="s">
        <v>8</v>
      </c>
      <c r="P9" s="297">
        <v>71296</v>
      </c>
      <c r="Q9" s="108">
        <f>SUM(Q10:Q16)</f>
        <v>107877</v>
      </c>
      <c r="R9" s="305">
        <f>SUM(R10:R16)</f>
        <v>107877</v>
      </c>
      <c r="S9" s="217"/>
      <c r="T9" s="216"/>
    </row>
    <row r="10" spans="1:20" ht="12" customHeight="1">
      <c r="B10" s="215"/>
      <c r="C10" s="222" t="s">
        <v>471</v>
      </c>
      <c r="D10" s="218" t="s">
        <v>544</v>
      </c>
      <c r="E10" s="219">
        <v>61792</v>
      </c>
      <c r="F10" s="244" t="s">
        <v>543</v>
      </c>
      <c r="G10" s="223"/>
      <c r="H10" s="224" t="s">
        <v>539</v>
      </c>
      <c r="I10" s="216"/>
      <c r="J10" s="113"/>
      <c r="K10" s="311"/>
      <c r="L10" s="93" t="s">
        <v>654</v>
      </c>
      <c r="M10" s="292">
        <v>64645</v>
      </c>
      <c r="N10" s="197"/>
      <c r="O10" s="296" t="s">
        <v>9</v>
      </c>
      <c r="P10" s="298">
        <v>3413</v>
      </c>
      <c r="Q10" s="429">
        <f>M9</f>
        <v>9437</v>
      </c>
      <c r="R10" s="304">
        <f>$Q$10*(P10/($P$10+$P$11))</f>
        <v>5288.748932676519</v>
      </c>
      <c r="S10" s="217"/>
      <c r="T10" s="216"/>
    </row>
    <row r="11" spans="1:20" ht="12" customHeight="1">
      <c r="B11" s="215"/>
      <c r="C11" s="222" t="s">
        <v>531</v>
      </c>
      <c r="D11" s="218" t="s">
        <v>544</v>
      </c>
      <c r="E11" s="219">
        <v>5194</v>
      </c>
      <c r="F11" s="243" t="s">
        <v>543</v>
      </c>
      <c r="G11" s="223"/>
      <c r="H11" s="219" t="s">
        <v>539</v>
      </c>
      <c r="I11" s="216"/>
      <c r="J11" s="116"/>
      <c r="K11" s="312"/>
      <c r="L11" s="93" t="s">
        <v>655</v>
      </c>
      <c r="M11" s="198">
        <v>8485</v>
      </c>
      <c r="N11" s="289"/>
      <c r="O11" s="293" t="s">
        <v>10</v>
      </c>
      <c r="P11" s="198">
        <v>2677</v>
      </c>
      <c r="Q11" s="429"/>
      <c r="R11" s="304">
        <f>$Q$10*(P11/($P$10+$P$11))</f>
        <v>4148.251067323481</v>
      </c>
      <c r="S11" s="217"/>
      <c r="T11" s="216"/>
    </row>
    <row r="12" spans="1:20" ht="12" customHeight="1">
      <c r="B12" s="215"/>
      <c r="C12" s="222"/>
      <c r="D12" s="218"/>
      <c r="E12" s="219"/>
      <c r="F12" s="243"/>
      <c r="G12" s="223"/>
      <c r="H12" s="219"/>
      <c r="I12" s="216"/>
      <c r="J12" s="111"/>
      <c r="K12" s="312"/>
      <c r="L12" s="93" t="s">
        <v>3</v>
      </c>
      <c r="M12" s="106">
        <v>82566</v>
      </c>
      <c r="N12" s="93"/>
      <c r="O12" s="294" t="s">
        <v>2</v>
      </c>
      <c r="P12" s="299">
        <v>40593</v>
      </c>
      <c r="Q12" s="93">
        <f>M10</f>
        <v>64645</v>
      </c>
      <c r="R12" s="93">
        <f>Q12</f>
        <v>64645</v>
      </c>
      <c r="S12" s="217"/>
      <c r="T12" s="216"/>
    </row>
    <row r="13" spans="1:20" ht="12" customHeight="1">
      <c r="B13" s="215"/>
      <c r="C13" s="225" t="s">
        <v>259</v>
      </c>
      <c r="D13" s="218"/>
      <c r="E13" s="219"/>
      <c r="F13" s="243"/>
      <c r="G13" s="223"/>
      <c r="H13" s="219"/>
      <c r="I13" s="216"/>
      <c r="J13" s="111"/>
      <c r="K13" s="312"/>
      <c r="L13" s="93" t="s">
        <v>656</v>
      </c>
      <c r="M13" s="106">
        <v>551</v>
      </c>
      <c r="N13" s="93"/>
      <c r="O13" s="294" t="s">
        <v>11</v>
      </c>
      <c r="P13" s="299">
        <v>6591</v>
      </c>
      <c r="Q13" s="93">
        <f>M11-M13</f>
        <v>7934</v>
      </c>
      <c r="R13" s="93">
        <f>Q13</f>
        <v>7934</v>
      </c>
      <c r="S13" s="217"/>
      <c r="T13" s="216"/>
    </row>
    <row r="14" spans="1:20" ht="12" customHeight="1">
      <c r="B14" s="215"/>
      <c r="C14" s="222" t="s">
        <v>471</v>
      </c>
      <c r="D14" s="218">
        <v>2001</v>
      </c>
      <c r="E14" s="219">
        <v>24.5</v>
      </c>
      <c r="F14" s="247" t="s">
        <v>586</v>
      </c>
      <c r="G14" s="223" t="s">
        <v>587</v>
      </c>
      <c r="H14" s="219" t="s">
        <v>588</v>
      </c>
      <c r="I14" s="216"/>
      <c r="J14" s="111"/>
      <c r="K14" s="312"/>
      <c r="L14" s="93" t="s">
        <v>4</v>
      </c>
      <c r="M14" s="106">
        <v>551</v>
      </c>
      <c r="N14" s="93"/>
      <c r="O14" s="294" t="s">
        <v>12</v>
      </c>
      <c r="P14" s="299">
        <v>8961</v>
      </c>
      <c r="Q14" s="300"/>
      <c r="R14" s="301">
        <f>$Q$15*(P14/SUM($P$14,$P$15))</f>
        <v>13886.21975925804</v>
      </c>
      <c r="S14" s="217"/>
      <c r="T14" s="216"/>
    </row>
    <row r="15" spans="1:20" ht="12" customHeight="1">
      <c r="B15" s="215"/>
      <c r="C15" s="222" t="s">
        <v>471</v>
      </c>
      <c r="D15" s="218">
        <v>2011</v>
      </c>
      <c r="E15" s="219">
        <v>26.3</v>
      </c>
      <c r="F15" s="247" t="s">
        <v>586</v>
      </c>
      <c r="G15" s="219" t="s">
        <v>587</v>
      </c>
      <c r="H15" s="219" t="s">
        <v>588</v>
      </c>
      <c r="I15" s="216"/>
      <c r="J15" s="111"/>
      <c r="K15" s="311"/>
      <c r="L15" s="93" t="s">
        <v>657</v>
      </c>
      <c r="M15" s="106">
        <v>82015</v>
      </c>
      <c r="N15" s="93"/>
      <c r="O15" s="294" t="s">
        <v>13</v>
      </c>
      <c r="P15" s="299">
        <v>6242</v>
      </c>
      <c r="Q15" s="300">
        <f>M16</f>
        <v>23559</v>
      </c>
      <c r="R15" s="301">
        <f>$Q$15*(P15/SUM($P$14,$P$15))</f>
        <v>9672.7802407419586</v>
      </c>
      <c r="S15" s="217"/>
      <c r="T15" s="216"/>
    </row>
    <row r="16" spans="1:20" ht="12" customHeight="1">
      <c r="B16" s="215"/>
      <c r="C16" s="222" t="s">
        <v>531</v>
      </c>
      <c r="D16" s="218">
        <v>2001</v>
      </c>
      <c r="E16" s="226">
        <v>2.1970000000000001</v>
      </c>
      <c r="F16" s="247" t="s">
        <v>592</v>
      </c>
      <c r="G16" s="219" t="s">
        <v>593</v>
      </c>
      <c r="H16" s="219" t="s">
        <v>588</v>
      </c>
      <c r="I16" s="216"/>
      <c r="J16" s="111"/>
      <c r="K16" s="311"/>
      <c r="L16" s="93" t="s">
        <v>658</v>
      </c>
      <c r="M16" s="106">
        <v>23559</v>
      </c>
      <c r="N16" s="93"/>
      <c r="O16" s="313" t="s">
        <v>14</v>
      </c>
      <c r="P16" s="314">
        <v>2820</v>
      </c>
      <c r="Q16" s="315">
        <f>M17-M21</f>
        <v>2302</v>
      </c>
      <c r="R16" s="315">
        <f>Q16</f>
        <v>2302</v>
      </c>
      <c r="S16" s="217"/>
      <c r="T16" s="216"/>
    </row>
    <row r="17" spans="2:20" ht="12" customHeight="1">
      <c r="B17" s="215"/>
      <c r="C17" s="222" t="s">
        <v>531</v>
      </c>
      <c r="D17" s="218">
        <v>2011</v>
      </c>
      <c r="E17" s="226">
        <v>2.37</v>
      </c>
      <c r="F17" s="247" t="s">
        <v>592</v>
      </c>
      <c r="G17" s="219" t="s">
        <v>593</v>
      </c>
      <c r="H17" s="219" t="s">
        <v>594</v>
      </c>
      <c r="I17" s="216"/>
      <c r="J17" s="111"/>
      <c r="K17" s="311"/>
      <c r="L17" s="105" t="s">
        <v>659</v>
      </c>
      <c r="M17" s="106">
        <v>5102</v>
      </c>
      <c r="N17" s="93"/>
      <c r="O17" s="340" t="s">
        <v>15</v>
      </c>
      <c r="P17" s="341">
        <v>48931</v>
      </c>
      <c r="Q17" s="342">
        <f>M24</f>
        <v>76307</v>
      </c>
      <c r="R17" s="343">
        <f>M15+M23</f>
        <v>76307</v>
      </c>
      <c r="S17" s="217"/>
      <c r="T17" s="216"/>
    </row>
    <row r="18" spans="2:20" ht="12" customHeight="1">
      <c r="B18" s="215"/>
      <c r="C18" s="217"/>
      <c r="D18" s="221"/>
      <c r="E18" s="219"/>
      <c r="F18" s="247"/>
      <c r="G18" s="219"/>
      <c r="H18" s="219"/>
      <c r="I18" s="216"/>
      <c r="J18" s="111"/>
      <c r="K18" s="311"/>
      <c r="L18" s="100" t="s">
        <v>5</v>
      </c>
      <c r="M18" s="106">
        <v>28663</v>
      </c>
      <c r="N18" s="93"/>
      <c r="O18" s="295"/>
      <c r="P18" s="93"/>
      <c r="Q18" s="93"/>
      <c r="R18" s="93"/>
      <c r="S18" s="217"/>
      <c r="T18" s="216"/>
    </row>
    <row r="19" spans="2:20" ht="12" customHeight="1">
      <c r="B19" s="215"/>
      <c r="C19" s="220" t="s">
        <v>534</v>
      </c>
      <c r="I19" s="216"/>
      <c r="J19" s="113"/>
      <c r="K19" s="311"/>
      <c r="L19" s="105" t="s">
        <v>660</v>
      </c>
      <c r="M19" s="106">
        <v>13893</v>
      </c>
      <c r="N19" s="93"/>
      <c r="O19" s="93"/>
      <c r="P19" s="93"/>
      <c r="Q19" s="93"/>
      <c r="R19" s="93"/>
      <c r="S19" s="217"/>
      <c r="T19" s="216"/>
    </row>
    <row r="20" spans="2:20" ht="12" customHeight="1">
      <c r="B20" s="215"/>
      <c r="C20" s="222" t="s">
        <v>546</v>
      </c>
      <c r="D20" s="218" t="s">
        <v>545</v>
      </c>
      <c r="E20" s="219">
        <v>1401863</v>
      </c>
      <c r="F20" s="243" t="s">
        <v>547</v>
      </c>
      <c r="G20" s="223"/>
      <c r="H20" s="219" t="s">
        <v>539</v>
      </c>
      <c r="I20" s="216"/>
      <c r="J20" s="111"/>
      <c r="K20" s="311"/>
      <c r="L20" s="93" t="s">
        <v>661</v>
      </c>
      <c r="M20" s="96">
        <v>17678</v>
      </c>
      <c r="N20" s="96"/>
      <c r="O20" s="316" t="s">
        <v>16</v>
      </c>
      <c r="P20" s="96"/>
      <c r="Q20" s="96"/>
      <c r="R20" s="96"/>
      <c r="S20" s="217"/>
      <c r="T20" s="216"/>
    </row>
    <row r="21" spans="2:20" ht="12" customHeight="1">
      <c r="B21" s="215"/>
      <c r="C21" s="222" t="s">
        <v>548</v>
      </c>
      <c r="D21" s="218">
        <v>2009</v>
      </c>
      <c r="E21" s="227">
        <f>SUM((IxI!DR115+IxI!DR116)-(IxI!DS113+IxI!DS114))</f>
        <v>115166.85223524073</v>
      </c>
      <c r="F21" s="247"/>
      <c r="G21" s="219"/>
      <c r="H21" s="219"/>
      <c r="I21" s="216"/>
      <c r="J21" s="111"/>
      <c r="K21" s="311"/>
      <c r="L21" s="105" t="s">
        <v>662</v>
      </c>
      <c r="M21" s="96">
        <v>2800</v>
      </c>
      <c r="N21" s="96"/>
      <c r="O21" s="316" t="s">
        <v>575</v>
      </c>
      <c r="P21" s="96"/>
      <c r="Q21" s="96"/>
      <c r="R21" s="96"/>
      <c r="S21" s="217"/>
      <c r="T21" s="216"/>
    </row>
    <row r="22" spans="2:20" ht="12" customHeight="1" thickBot="1">
      <c r="B22" s="215"/>
      <c r="C22" s="217"/>
      <c r="D22" s="218"/>
      <c r="E22" s="219"/>
      <c r="F22" s="247"/>
      <c r="G22" s="219"/>
      <c r="H22" s="219"/>
      <c r="I22" s="216"/>
      <c r="J22" s="113"/>
      <c r="K22" s="311"/>
      <c r="L22" s="99" t="s">
        <v>6</v>
      </c>
      <c r="M22" s="96">
        <v>34370</v>
      </c>
      <c r="N22" s="96"/>
      <c r="O22" s="316" t="s">
        <v>576</v>
      </c>
      <c r="P22" s="96"/>
      <c r="Q22" s="96"/>
      <c r="R22" s="96"/>
      <c r="S22" s="217"/>
      <c r="T22" s="216"/>
    </row>
    <row r="23" spans="2:20" ht="12" customHeight="1">
      <c r="B23" s="431" t="s">
        <v>506</v>
      </c>
      <c r="C23" s="432"/>
      <c r="D23" s="238"/>
      <c r="E23" s="213"/>
      <c r="F23" s="246"/>
      <c r="G23" s="213"/>
      <c r="H23" s="213"/>
      <c r="I23" s="214"/>
      <c r="J23" s="111"/>
      <c r="K23" s="215"/>
      <c r="L23" s="100" t="s">
        <v>7</v>
      </c>
      <c r="M23" s="106">
        <v>-5708</v>
      </c>
      <c r="N23" s="93"/>
      <c r="O23" s="428" t="s">
        <v>24</v>
      </c>
      <c r="P23" s="428"/>
      <c r="Q23" s="428"/>
      <c r="R23" s="428"/>
      <c r="S23" s="217"/>
      <c r="T23" s="216"/>
    </row>
    <row r="24" spans="2:20" ht="12" customHeight="1">
      <c r="B24" s="433"/>
      <c r="C24" s="434"/>
      <c r="D24" s="218"/>
      <c r="E24" s="219"/>
      <c r="F24" s="247"/>
      <c r="G24" s="219"/>
      <c r="H24" s="219"/>
      <c r="I24" s="216"/>
      <c r="K24" s="215"/>
      <c r="L24" s="100" t="s">
        <v>663</v>
      </c>
      <c r="M24" s="96">
        <v>76307</v>
      </c>
      <c r="N24" s="96"/>
      <c r="O24" s="96"/>
      <c r="P24" s="96"/>
      <c r="Q24" s="96"/>
      <c r="R24" s="96"/>
      <c r="S24" s="217"/>
      <c r="T24" s="216"/>
    </row>
    <row r="25" spans="2:20" ht="12" customHeight="1">
      <c r="B25" s="433"/>
      <c r="C25" s="434"/>
      <c r="D25" s="221"/>
      <c r="E25" s="219"/>
      <c r="F25" s="247"/>
      <c r="G25" s="219"/>
      <c r="H25" s="219"/>
      <c r="I25" s="216"/>
      <c r="K25" s="215"/>
      <c r="L25" s="99"/>
      <c r="M25" s="96"/>
      <c r="N25" s="96"/>
      <c r="O25" s="96"/>
      <c r="P25" s="96"/>
      <c r="Q25" s="96"/>
      <c r="R25" s="96"/>
      <c r="S25" s="217"/>
      <c r="T25" s="216"/>
    </row>
    <row r="26" spans="2:20" ht="12" customHeight="1" thickBot="1">
      <c r="B26" s="215"/>
      <c r="C26" s="220" t="s">
        <v>549</v>
      </c>
      <c r="I26" s="216"/>
      <c r="K26" s="232"/>
      <c r="L26" s="98"/>
      <c r="M26" s="97"/>
      <c r="N26" s="97"/>
      <c r="O26" s="97"/>
      <c r="P26" s="97"/>
      <c r="Q26" s="97"/>
      <c r="R26" s="97"/>
      <c r="S26" s="233"/>
      <c r="T26" s="236"/>
    </row>
    <row r="27" spans="2:20" ht="12" customHeight="1">
      <c r="B27" s="215"/>
      <c r="C27" s="222" t="s">
        <v>540</v>
      </c>
      <c r="D27" s="218" t="s">
        <v>486</v>
      </c>
      <c r="E27" s="219">
        <v>18653</v>
      </c>
      <c r="F27" s="264" t="s">
        <v>538</v>
      </c>
      <c r="G27" s="219" t="s">
        <v>641</v>
      </c>
      <c r="H27" s="219" t="s">
        <v>539</v>
      </c>
      <c r="I27" s="216"/>
      <c r="K27" s="210"/>
      <c r="L27" s="332"/>
      <c r="M27" s="333"/>
      <c r="N27" s="333"/>
      <c r="O27" s="333"/>
      <c r="P27" s="333"/>
      <c r="Q27" s="333"/>
      <c r="R27" s="333"/>
      <c r="S27" s="211"/>
      <c r="T27" s="214"/>
    </row>
    <row r="28" spans="2:20" ht="12" customHeight="1">
      <c r="B28" s="215"/>
      <c r="C28" s="222" t="s">
        <v>540</v>
      </c>
      <c r="D28" s="218" t="s">
        <v>487</v>
      </c>
      <c r="E28" s="219">
        <v>20193</v>
      </c>
      <c r="F28" s="264" t="s">
        <v>538</v>
      </c>
      <c r="G28" s="219" t="s">
        <v>641</v>
      </c>
      <c r="H28" s="219" t="s">
        <v>539</v>
      </c>
      <c r="I28" s="216"/>
      <c r="K28" s="435" t="s">
        <v>665</v>
      </c>
      <c r="L28" s="436"/>
      <c r="M28" s="96"/>
      <c r="N28" s="96"/>
      <c r="O28" s="96"/>
      <c r="P28" s="96"/>
      <c r="Q28" s="96"/>
      <c r="R28" s="96"/>
      <c r="S28" s="217"/>
      <c r="T28" s="216"/>
    </row>
    <row r="29" spans="2:20" ht="12" customHeight="1">
      <c r="B29" s="215"/>
      <c r="C29" s="217"/>
      <c r="D29" s="218"/>
      <c r="E29" s="219"/>
      <c r="F29" s="247"/>
      <c r="G29" s="219"/>
      <c r="H29" s="219"/>
      <c r="I29" s="216"/>
      <c r="K29" s="215"/>
      <c r="L29" s="69"/>
      <c r="M29" s="430" t="s">
        <v>666</v>
      </c>
      <c r="N29" s="430"/>
      <c r="O29" s="197"/>
      <c r="P29" s="197"/>
      <c r="Q29" s="95"/>
      <c r="R29" s="290"/>
      <c r="S29" s="217"/>
      <c r="T29" s="216"/>
    </row>
    <row r="30" spans="2:20" ht="12" customHeight="1">
      <c r="B30" s="215"/>
      <c r="C30" s="222" t="s">
        <v>577</v>
      </c>
      <c r="D30" s="218">
        <v>2009</v>
      </c>
      <c r="E30" s="228">
        <v>25</v>
      </c>
      <c r="F30" s="243" t="s">
        <v>547</v>
      </c>
      <c r="G30" s="219" t="s">
        <v>580</v>
      </c>
      <c r="H30" s="219" t="s">
        <v>539</v>
      </c>
      <c r="I30" s="216"/>
      <c r="K30" s="334"/>
      <c r="L30" s="331" t="s">
        <v>439</v>
      </c>
      <c r="M30" s="329" t="s">
        <v>440</v>
      </c>
      <c r="N30" s="330" t="s">
        <v>441</v>
      </c>
      <c r="O30" s="285"/>
      <c r="P30" s="327" t="s">
        <v>583</v>
      </c>
      <c r="Q30" s="328" t="s">
        <v>584</v>
      </c>
      <c r="R30" s="328" t="s">
        <v>667</v>
      </c>
      <c r="S30" s="286" t="s">
        <v>464</v>
      </c>
      <c r="T30" s="216"/>
    </row>
    <row r="31" spans="2:20" ht="12" customHeight="1">
      <c r="B31" s="215"/>
      <c r="C31" s="222" t="s">
        <v>578</v>
      </c>
      <c r="D31" s="218">
        <v>2009</v>
      </c>
      <c r="E31" s="228">
        <v>2214</v>
      </c>
      <c r="F31" s="243" t="s">
        <v>547</v>
      </c>
      <c r="G31" s="219" t="s">
        <v>581</v>
      </c>
      <c r="H31" s="219" t="s">
        <v>539</v>
      </c>
      <c r="I31" s="216"/>
      <c r="K31" s="199"/>
      <c r="L31" s="93" t="s">
        <v>249</v>
      </c>
      <c r="M31" s="94">
        <v>24.6791500926522</v>
      </c>
      <c r="N31" s="94">
        <v>1.54552533053368</v>
      </c>
      <c r="O31" s="197"/>
      <c r="P31" s="319">
        <f>M31/N31</f>
        <v>15.968130450589463</v>
      </c>
      <c r="Q31" s="318">
        <f>IxI!DS8</f>
        <v>2584.2714138644801</v>
      </c>
      <c r="R31" s="304">
        <f>P31*Q31</f>
        <v>41265.983056317287</v>
      </c>
      <c r="S31" s="320">
        <f>R31/$R$135</f>
        <v>1.8505495375690809E-2</v>
      </c>
      <c r="T31" s="216"/>
    </row>
    <row r="32" spans="2:20" ht="12" customHeight="1">
      <c r="B32" s="215"/>
      <c r="C32" s="222" t="s">
        <v>579</v>
      </c>
      <c r="D32" s="218">
        <v>2009</v>
      </c>
      <c r="E32" s="228">
        <v>772</v>
      </c>
      <c r="F32" s="243" t="s">
        <v>547</v>
      </c>
      <c r="G32" s="219" t="s">
        <v>582</v>
      </c>
      <c r="H32" s="219" t="s">
        <v>539</v>
      </c>
      <c r="I32" s="216"/>
      <c r="K32" s="199"/>
      <c r="L32" s="93" t="s">
        <v>247</v>
      </c>
      <c r="M32" s="94">
        <v>28.255024518242301</v>
      </c>
      <c r="N32" s="94">
        <v>1.5307532124502801</v>
      </c>
      <c r="O32" s="291"/>
      <c r="P32" s="319">
        <f t="shared" ref="P32:P95" si="0">M32/N32</f>
        <v>18.458249369285607</v>
      </c>
      <c r="Q32" s="318">
        <f>IxI!DS9</f>
        <v>100.856806041049</v>
      </c>
      <c r="R32" s="304">
        <f t="shared" ref="R32:R95" si="1">P32*Q32</f>
        <v>1861.6400764953535</v>
      </c>
      <c r="S32" s="320">
        <f t="shared" ref="S32:S95" si="2">R32/$R$135</f>
        <v>8.3484190306988245E-4</v>
      </c>
      <c r="T32" s="216"/>
    </row>
    <row r="33" spans="2:20" ht="12" customHeight="1">
      <c r="B33" s="215"/>
      <c r="C33" s="222" t="s">
        <v>552</v>
      </c>
      <c r="D33" s="218">
        <v>2009</v>
      </c>
      <c r="E33" s="228">
        <v>85816</v>
      </c>
      <c r="F33" s="243" t="s">
        <v>547</v>
      </c>
      <c r="G33" s="223" t="s">
        <v>551</v>
      </c>
      <c r="H33" s="219" t="s">
        <v>539</v>
      </c>
      <c r="I33" s="216"/>
      <c r="K33" s="199"/>
      <c r="L33" s="93" t="s">
        <v>245</v>
      </c>
      <c r="M33" s="94">
        <v>35.185559823898501</v>
      </c>
      <c r="N33" s="94">
        <v>1.90622410175295</v>
      </c>
      <c r="O33" s="107"/>
      <c r="P33" s="319">
        <f t="shared" si="0"/>
        <v>18.458249369285653</v>
      </c>
      <c r="Q33" s="318">
        <f>IxI!DS10</f>
        <v>165.170528619517</v>
      </c>
      <c r="R33" s="304">
        <f t="shared" si="1"/>
        <v>3048.7588057157777</v>
      </c>
      <c r="S33" s="320">
        <f t="shared" si="2"/>
        <v>1.3671985447135245E-3</v>
      </c>
      <c r="T33" s="216"/>
    </row>
    <row r="34" spans="2:20" ht="12" customHeight="1">
      <c r="B34" s="215"/>
      <c r="C34" s="217"/>
      <c r="D34" s="218"/>
      <c r="E34" s="219"/>
      <c r="F34" s="247"/>
      <c r="G34" s="219"/>
      <c r="H34" s="219"/>
      <c r="I34" s="216"/>
      <c r="K34" s="199"/>
      <c r="L34" s="93" t="s">
        <v>243</v>
      </c>
      <c r="M34" s="94">
        <v>17.403577895885501</v>
      </c>
      <c r="N34" s="94">
        <v>1.55244251444395</v>
      </c>
      <c r="O34" s="285"/>
      <c r="P34" s="319">
        <f t="shared" si="0"/>
        <v>11.210449168946569</v>
      </c>
      <c r="Q34" s="318">
        <f>IxI!DS11</f>
        <v>252.48197514355601</v>
      </c>
      <c r="R34" s="304">
        <f t="shared" si="1"/>
        <v>2830.4363484220657</v>
      </c>
      <c r="S34" s="320">
        <f t="shared" si="2"/>
        <v>1.2692930805847658E-3</v>
      </c>
      <c r="T34" s="216"/>
    </row>
    <row r="35" spans="2:20" ht="12" customHeight="1">
      <c r="B35" s="215"/>
      <c r="C35" s="222" t="s">
        <v>542</v>
      </c>
      <c r="D35" s="218">
        <v>2008</v>
      </c>
      <c r="E35" s="229">
        <v>0.10199999999999999</v>
      </c>
      <c r="F35" s="247" t="s">
        <v>554</v>
      </c>
      <c r="G35" s="219" t="s">
        <v>553</v>
      </c>
      <c r="H35" s="219" t="s">
        <v>539</v>
      </c>
      <c r="I35" s="216"/>
      <c r="K35" s="199"/>
      <c r="L35" s="93" t="s">
        <v>241</v>
      </c>
      <c r="M35" s="94">
        <v>14.4544825400557</v>
      </c>
      <c r="N35" s="94">
        <v>1.73615826447751</v>
      </c>
      <c r="O35" s="285"/>
      <c r="P35" s="319">
        <f t="shared" si="0"/>
        <v>8.3255558181533171</v>
      </c>
      <c r="Q35" s="318">
        <f>IxI!DS12</f>
        <v>295.51168110013998</v>
      </c>
      <c r="R35" s="304">
        <f t="shared" si="1"/>
        <v>2460.2989959155379</v>
      </c>
      <c r="S35" s="320">
        <f t="shared" si="2"/>
        <v>1.1033070902393496E-3</v>
      </c>
      <c r="T35" s="216"/>
    </row>
    <row r="36" spans="2:20" ht="12" customHeight="1">
      <c r="B36" s="215"/>
      <c r="C36" s="222" t="s">
        <v>542</v>
      </c>
      <c r="D36" s="218">
        <v>2010</v>
      </c>
      <c r="E36" s="229">
        <v>0.115</v>
      </c>
      <c r="F36" s="247" t="s">
        <v>541</v>
      </c>
      <c r="G36" s="219" t="s">
        <v>553</v>
      </c>
      <c r="H36" s="219" t="s">
        <v>539</v>
      </c>
      <c r="I36" s="216"/>
      <c r="K36" s="199"/>
      <c r="L36" s="93" t="s">
        <v>239</v>
      </c>
      <c r="M36" s="94">
        <v>12.8701739013493</v>
      </c>
      <c r="N36" s="94">
        <v>2.1799176778215301</v>
      </c>
      <c r="O36" s="101"/>
      <c r="P36" s="319">
        <f t="shared" si="0"/>
        <v>5.9039724445975068</v>
      </c>
      <c r="Q36" s="318">
        <f>IxI!DS13</f>
        <v>234.07583767176399</v>
      </c>
      <c r="R36" s="304">
        <f t="shared" si="1"/>
        <v>1381.9772955601736</v>
      </c>
      <c r="S36" s="320">
        <f t="shared" si="2"/>
        <v>6.1973985733955299E-4</v>
      </c>
      <c r="T36" s="216"/>
    </row>
    <row r="37" spans="2:20" ht="12" customHeight="1">
      <c r="B37" s="215"/>
      <c r="C37" s="222"/>
      <c r="D37" s="218"/>
      <c r="E37" s="262"/>
      <c r="F37" s="247"/>
      <c r="G37" s="219"/>
      <c r="H37" s="219"/>
      <c r="I37" s="216"/>
      <c r="K37" s="199"/>
      <c r="L37" s="93" t="s">
        <v>237</v>
      </c>
      <c r="M37" s="94">
        <v>1</v>
      </c>
      <c r="N37" s="94">
        <v>1</v>
      </c>
      <c r="O37" s="285"/>
      <c r="P37" s="319">
        <f t="shared" si="0"/>
        <v>1</v>
      </c>
      <c r="Q37" s="318">
        <f>IxI!DS14</f>
        <v>0</v>
      </c>
      <c r="R37" s="304">
        <f t="shared" si="1"/>
        <v>0</v>
      </c>
      <c r="S37" s="320">
        <f t="shared" si="2"/>
        <v>0</v>
      </c>
      <c r="T37" s="216"/>
    </row>
    <row r="38" spans="2:20" ht="12" customHeight="1">
      <c r="B38" s="215"/>
      <c r="C38" s="225" t="s">
        <v>571</v>
      </c>
      <c r="D38" s="218"/>
      <c r="E38" s="228"/>
      <c r="F38" s="247"/>
      <c r="G38" s="219"/>
      <c r="H38" s="219"/>
      <c r="I38" s="216"/>
      <c r="K38" s="199"/>
      <c r="L38" s="93" t="s">
        <v>235</v>
      </c>
      <c r="M38" s="94">
        <v>14.7471014357132</v>
      </c>
      <c r="N38" s="94">
        <v>1.84778834373417</v>
      </c>
      <c r="O38" s="285"/>
      <c r="P38" s="319">
        <f t="shared" si="0"/>
        <v>7.9809473231717574</v>
      </c>
      <c r="Q38" s="318">
        <f>IxI!DS15</f>
        <v>358.94398313541598</v>
      </c>
      <c r="R38" s="304">
        <f t="shared" si="1"/>
        <v>2864.7130213732066</v>
      </c>
      <c r="S38" s="320">
        <f t="shared" si="2"/>
        <v>1.2846642595998334E-3</v>
      </c>
      <c r="T38" s="216"/>
    </row>
    <row r="39" spans="2:20" ht="12" customHeight="1">
      <c r="B39" s="215"/>
      <c r="C39" s="222" t="s">
        <v>597</v>
      </c>
      <c r="D39" s="218" t="s">
        <v>598</v>
      </c>
      <c r="E39" s="228">
        <v>9547</v>
      </c>
      <c r="F39" s="272" t="s">
        <v>603</v>
      </c>
      <c r="G39" s="219" t="s">
        <v>605</v>
      </c>
      <c r="H39" s="219">
        <v>30.052012999999999</v>
      </c>
      <c r="I39" s="216"/>
      <c r="K39" s="199"/>
      <c r="L39" s="93" t="s">
        <v>233</v>
      </c>
      <c r="M39" s="94">
        <v>9.9044489029636207</v>
      </c>
      <c r="N39" s="94">
        <v>2.7649252037132999</v>
      </c>
      <c r="O39" s="285"/>
      <c r="P39" s="319">
        <f t="shared" si="0"/>
        <v>3.5821760710423294</v>
      </c>
      <c r="Q39" s="318">
        <f>IxI!DS16</f>
        <v>5727.4025339126101</v>
      </c>
      <c r="R39" s="304">
        <f t="shared" si="1"/>
        <v>20516.564306208955</v>
      </c>
      <c r="S39" s="320">
        <f t="shared" si="2"/>
        <v>9.2005365624142216E-3</v>
      </c>
      <c r="T39" s="216"/>
    </row>
    <row r="40" spans="2:20" ht="12" customHeight="1">
      <c r="B40" s="215"/>
      <c r="C40" s="222" t="s">
        <v>597</v>
      </c>
      <c r="D40" s="218" t="s">
        <v>599</v>
      </c>
      <c r="E40" s="228">
        <v>9819</v>
      </c>
      <c r="F40" s="272" t="s">
        <v>604</v>
      </c>
      <c r="G40" s="219" t="s">
        <v>605</v>
      </c>
      <c r="H40" s="219">
        <v>30.052012999999999</v>
      </c>
      <c r="I40" s="216"/>
      <c r="K40" s="199"/>
      <c r="L40" s="93" t="s">
        <v>231</v>
      </c>
      <c r="M40" s="94">
        <v>17.830903132575401</v>
      </c>
      <c r="N40" s="94">
        <v>3.6301880184961801</v>
      </c>
      <c r="O40" s="285"/>
      <c r="P40" s="319">
        <f t="shared" si="0"/>
        <v>4.9118401145409329</v>
      </c>
      <c r="Q40" s="318">
        <f>IxI!DS17</f>
        <v>1216.4500475371899</v>
      </c>
      <c r="R40" s="304">
        <f t="shared" si="1"/>
        <v>5975.0081408283941</v>
      </c>
      <c r="S40" s="320">
        <f t="shared" si="2"/>
        <v>2.6794584141837832E-3</v>
      </c>
      <c r="T40" s="216"/>
    </row>
    <row r="41" spans="2:20" ht="12" customHeight="1">
      <c r="B41" s="215"/>
      <c r="C41" s="222" t="s">
        <v>597</v>
      </c>
      <c r="D41" s="218" t="s">
        <v>600</v>
      </c>
      <c r="E41" s="228">
        <v>15847</v>
      </c>
      <c r="F41" s="272" t="s">
        <v>606</v>
      </c>
      <c r="G41" s="219" t="s">
        <v>607</v>
      </c>
      <c r="H41" s="219">
        <v>30.052012999999999</v>
      </c>
      <c r="I41" s="216"/>
      <c r="K41" s="199"/>
      <c r="L41" s="93" t="s">
        <v>229</v>
      </c>
      <c r="M41" s="94">
        <v>16.424632432397999</v>
      </c>
      <c r="N41" s="94">
        <v>2.3440718485695902</v>
      </c>
      <c r="O41" s="285"/>
      <c r="P41" s="319">
        <f t="shared" si="0"/>
        <v>7.006880971852766</v>
      </c>
      <c r="Q41" s="318">
        <f>IxI!DS18</f>
        <v>1214.87370592206</v>
      </c>
      <c r="R41" s="304">
        <f t="shared" si="1"/>
        <v>8512.4754532295356</v>
      </c>
      <c r="S41" s="320">
        <f t="shared" si="2"/>
        <v>3.8173711970083618E-3</v>
      </c>
      <c r="T41" s="216"/>
    </row>
    <row r="42" spans="2:20" ht="12" customHeight="1">
      <c r="B42" s="215"/>
      <c r="C42" s="222" t="s">
        <v>597</v>
      </c>
      <c r="D42" s="218" t="s">
        <v>601</v>
      </c>
      <c r="E42" s="228">
        <v>16087</v>
      </c>
      <c r="F42" s="272" t="s">
        <v>606</v>
      </c>
      <c r="G42" s="219" t="s">
        <v>607</v>
      </c>
      <c r="H42" s="219">
        <v>30.052012999999999</v>
      </c>
      <c r="I42" s="216"/>
      <c r="K42" s="199"/>
      <c r="L42" s="93" t="s">
        <v>227</v>
      </c>
      <c r="M42" s="94">
        <v>20.2141376787708</v>
      </c>
      <c r="N42" s="94">
        <v>3.77371965195056</v>
      </c>
      <c r="O42" s="217"/>
      <c r="P42" s="319">
        <f t="shared" si="0"/>
        <v>5.3565552142492932</v>
      </c>
      <c r="Q42" s="318">
        <f>IxI!DS19</f>
        <v>573.20242133520503</v>
      </c>
      <c r="R42" s="304">
        <f t="shared" si="1"/>
        <v>3070.3904188234128</v>
      </c>
      <c r="S42" s="320">
        <f t="shared" si="2"/>
        <v>1.3768991185684055E-3</v>
      </c>
      <c r="T42" s="216"/>
    </row>
    <row r="43" spans="2:20" ht="12" customHeight="1">
      <c r="B43" s="215"/>
      <c r="C43" s="222" t="s">
        <v>597</v>
      </c>
      <c r="D43" s="218" t="s">
        <v>486</v>
      </c>
      <c r="E43" s="228">
        <v>18653</v>
      </c>
      <c r="F43" s="245" t="s">
        <v>608</v>
      </c>
      <c r="G43" s="219" t="s">
        <v>609</v>
      </c>
      <c r="H43" s="219">
        <v>30.052012999999999</v>
      </c>
      <c r="I43" s="216"/>
      <c r="K43" s="199"/>
      <c r="L43" s="93" t="s">
        <v>225</v>
      </c>
      <c r="M43" s="94">
        <v>15.5460444801872</v>
      </c>
      <c r="N43" s="94">
        <v>4.2359416854413796</v>
      </c>
      <c r="O43" s="217"/>
      <c r="P43" s="319">
        <f t="shared" si="0"/>
        <v>3.6700326951189659</v>
      </c>
      <c r="Q43" s="318">
        <f>IxI!DS20</f>
        <v>75.078027860443001</v>
      </c>
      <c r="R43" s="304">
        <f t="shared" si="1"/>
        <v>275.53881693287843</v>
      </c>
      <c r="S43" s="320">
        <f t="shared" si="2"/>
        <v>1.2356381515535252E-4</v>
      </c>
      <c r="T43" s="216"/>
    </row>
    <row r="44" spans="2:20" ht="12" customHeight="1">
      <c r="B44" s="215"/>
      <c r="C44" s="222" t="s">
        <v>597</v>
      </c>
      <c r="D44" s="218" t="s">
        <v>487</v>
      </c>
      <c r="E44" s="228">
        <v>20193</v>
      </c>
      <c r="F44" s="245" t="s">
        <v>608</v>
      </c>
      <c r="G44" s="219" t="s">
        <v>609</v>
      </c>
      <c r="H44" s="219">
        <v>30.052012999999999</v>
      </c>
      <c r="I44" s="216"/>
      <c r="K44" s="199"/>
      <c r="L44" s="93" t="s">
        <v>223</v>
      </c>
      <c r="M44" s="94">
        <v>18.152202943803601</v>
      </c>
      <c r="N44" s="94">
        <v>1.65807184366102</v>
      </c>
      <c r="O44" s="217"/>
      <c r="P44" s="319">
        <f t="shared" si="0"/>
        <v>10.947778296339418</v>
      </c>
      <c r="Q44" s="318">
        <f>IxI!DS21</f>
        <v>1058.54077824963</v>
      </c>
      <c r="R44" s="304">
        <f t="shared" si="1"/>
        <v>11588.669757911535</v>
      </c>
      <c r="S44" s="320">
        <f t="shared" si="2"/>
        <v>5.1968730351768444E-3</v>
      </c>
      <c r="T44" s="216"/>
    </row>
    <row r="45" spans="2:20" ht="12" customHeight="1">
      <c r="B45" s="215"/>
      <c r="C45" s="222"/>
      <c r="D45" s="218"/>
      <c r="E45" s="228"/>
      <c r="F45" s="247"/>
      <c r="G45" s="219"/>
      <c r="H45" s="219"/>
      <c r="I45" s="216"/>
      <c r="K45" s="199"/>
      <c r="L45" s="93" t="s">
        <v>221</v>
      </c>
      <c r="M45" s="94">
        <v>16.9031382530382</v>
      </c>
      <c r="N45" s="94">
        <v>2.1596126112024701</v>
      </c>
      <c r="O45" s="217"/>
      <c r="P45" s="319">
        <f t="shared" si="0"/>
        <v>7.8269307029220165</v>
      </c>
      <c r="Q45" s="318">
        <f>IxI!DS22</f>
        <v>465.71070406575097</v>
      </c>
      <c r="R45" s="304">
        <f t="shared" si="1"/>
        <v>3645.0854083316553</v>
      </c>
      <c r="S45" s="320">
        <f t="shared" si="2"/>
        <v>1.6346178176786011E-3</v>
      </c>
      <c r="T45" s="216"/>
    </row>
    <row r="46" spans="2:20" ht="12" customHeight="1">
      <c r="B46" s="215"/>
      <c r="C46" s="222" t="s">
        <v>602</v>
      </c>
      <c r="D46" s="218">
        <v>2000</v>
      </c>
      <c r="E46" s="228">
        <v>5105.9999999999982</v>
      </c>
      <c r="F46" s="247"/>
      <c r="G46" s="219" t="s">
        <v>610</v>
      </c>
      <c r="H46" s="219">
        <v>30.052012999999999</v>
      </c>
      <c r="I46" s="216"/>
      <c r="K46" s="199"/>
      <c r="L46" s="93" t="s">
        <v>219</v>
      </c>
      <c r="M46" s="94">
        <v>14.132033112311699</v>
      </c>
      <c r="N46" s="94">
        <v>2.4143893863524202</v>
      </c>
      <c r="O46" s="217"/>
      <c r="P46" s="319">
        <f t="shared" si="0"/>
        <v>5.853253494318043</v>
      </c>
      <c r="Q46" s="318">
        <f>IxI!DS23</f>
        <v>139.44490109485901</v>
      </c>
      <c r="R46" s="304">
        <f t="shared" si="1"/>
        <v>816.20635459831738</v>
      </c>
      <c r="S46" s="320">
        <f t="shared" si="2"/>
        <v>3.6602309703891427E-4</v>
      </c>
      <c r="T46" s="216"/>
    </row>
    <row r="47" spans="2:20" ht="12" customHeight="1">
      <c r="B47" s="215"/>
      <c r="C47" s="222" t="s">
        <v>602</v>
      </c>
      <c r="D47" s="218">
        <v>2006</v>
      </c>
      <c r="E47" s="228">
        <v>7513.9999999999991</v>
      </c>
      <c r="F47" s="247"/>
      <c r="G47" s="219" t="s">
        <v>610</v>
      </c>
      <c r="H47" s="219">
        <v>30.052012999999999</v>
      </c>
      <c r="I47" s="216"/>
      <c r="K47" s="199"/>
      <c r="L47" s="93" t="s">
        <v>217</v>
      </c>
      <c r="M47" s="94">
        <v>8.2192252411222295</v>
      </c>
      <c r="N47" s="94">
        <v>2.7480552298093399</v>
      </c>
      <c r="O47" s="217"/>
      <c r="P47" s="319">
        <f t="shared" si="0"/>
        <v>2.9909243278536581</v>
      </c>
      <c r="Q47" s="318">
        <f>IxI!DS24</f>
        <v>3189.2271954877901</v>
      </c>
      <c r="R47" s="304">
        <f t="shared" si="1"/>
        <v>9538.7372060369253</v>
      </c>
      <c r="S47" s="320">
        <f t="shared" si="2"/>
        <v>4.2775924425535626E-3</v>
      </c>
      <c r="T47" s="216"/>
    </row>
    <row r="48" spans="2:20" ht="12" customHeight="1">
      <c r="B48" s="215"/>
      <c r="C48" s="217"/>
      <c r="D48" s="218"/>
      <c r="E48" s="219"/>
      <c r="F48" s="247"/>
      <c r="G48" s="219"/>
      <c r="H48" s="219"/>
      <c r="I48" s="216"/>
      <c r="K48" s="199"/>
      <c r="L48" s="93" t="s">
        <v>215</v>
      </c>
      <c r="M48" s="94">
        <v>10.0455903996972</v>
      </c>
      <c r="N48" s="94">
        <v>2.2775378446315599</v>
      </c>
      <c r="O48" s="217"/>
      <c r="P48" s="319">
        <f t="shared" si="0"/>
        <v>4.4107238100898769</v>
      </c>
      <c r="Q48" s="318">
        <f>IxI!DS25</f>
        <v>177.737848914648</v>
      </c>
      <c r="R48" s="304">
        <f t="shared" si="1"/>
        <v>783.95256216199516</v>
      </c>
      <c r="S48" s="320">
        <f t="shared" si="2"/>
        <v>3.515590672843274E-4</v>
      </c>
      <c r="T48" s="216"/>
    </row>
    <row r="49" spans="2:20" ht="12" customHeight="1">
      <c r="B49" s="215"/>
      <c r="C49" s="220" t="s">
        <v>455</v>
      </c>
      <c r="I49" s="216"/>
      <c r="K49" s="199"/>
      <c r="L49" s="93" t="s">
        <v>213</v>
      </c>
      <c r="M49" s="94">
        <v>12.8732543167154</v>
      </c>
      <c r="N49" s="94">
        <v>2.3792002442228299</v>
      </c>
      <c r="O49" s="217"/>
      <c r="P49" s="319">
        <f t="shared" si="0"/>
        <v>5.41074856896733</v>
      </c>
      <c r="Q49" s="318">
        <f>IxI!DS26</f>
        <v>346.16245061592599</v>
      </c>
      <c r="R49" s="304">
        <f t="shared" si="1"/>
        <v>1872.9979843003457</v>
      </c>
      <c r="S49" s="320">
        <f t="shared" si="2"/>
        <v>8.3993529221987459E-4</v>
      </c>
      <c r="T49" s="216"/>
    </row>
    <row r="50" spans="2:20" ht="12" customHeight="1">
      <c r="B50" s="215"/>
      <c r="C50" s="230" t="s">
        <v>507</v>
      </c>
      <c r="D50" s="172">
        <v>2009</v>
      </c>
      <c r="E50" s="219">
        <v>1435</v>
      </c>
      <c r="F50" s="243" t="s">
        <v>547</v>
      </c>
      <c r="G50" s="219" t="s">
        <v>555</v>
      </c>
      <c r="H50" s="219" t="s">
        <v>539</v>
      </c>
      <c r="I50" s="216"/>
      <c r="K50" s="199"/>
      <c r="L50" s="93" t="s">
        <v>211</v>
      </c>
      <c r="M50" s="94">
        <v>1</v>
      </c>
      <c r="N50" s="94">
        <v>1</v>
      </c>
      <c r="O50" s="217"/>
      <c r="P50" s="319">
        <f t="shared" si="0"/>
        <v>1</v>
      </c>
      <c r="Q50" s="318">
        <f>IxI!DS27</f>
        <v>0</v>
      </c>
      <c r="R50" s="304">
        <f t="shared" si="1"/>
        <v>0</v>
      </c>
      <c r="S50" s="320">
        <f t="shared" si="2"/>
        <v>0</v>
      </c>
      <c r="T50" s="216"/>
    </row>
    <row r="51" spans="2:20" ht="12" customHeight="1">
      <c r="B51" s="215"/>
      <c r="C51" s="230" t="s">
        <v>508</v>
      </c>
      <c r="D51" s="172">
        <v>2009</v>
      </c>
      <c r="E51" s="219">
        <v>169313</v>
      </c>
      <c r="F51" s="243" t="s">
        <v>547</v>
      </c>
      <c r="G51" s="219" t="s">
        <v>556</v>
      </c>
      <c r="H51" s="219" t="s">
        <v>539</v>
      </c>
      <c r="I51" s="216"/>
      <c r="K51" s="199"/>
      <c r="L51" s="93" t="s">
        <v>209</v>
      </c>
      <c r="M51" s="94">
        <v>20.990541186929601</v>
      </c>
      <c r="N51" s="94">
        <v>1.6065179781199299</v>
      </c>
      <c r="O51" s="217"/>
      <c r="P51" s="319">
        <f t="shared" si="0"/>
        <v>13.065861367760313</v>
      </c>
      <c r="Q51" s="318">
        <f>IxI!DS28</f>
        <v>517.70192945536598</v>
      </c>
      <c r="R51" s="304">
        <f t="shared" si="1"/>
        <v>6764.2216400858415</v>
      </c>
      <c r="S51" s="320">
        <f t="shared" si="2"/>
        <v>3.0333767187837183E-3</v>
      </c>
      <c r="T51" s="216"/>
    </row>
    <row r="52" spans="2:20" ht="12" customHeight="1">
      <c r="B52" s="215"/>
      <c r="C52" s="230"/>
      <c r="D52" s="172"/>
      <c r="E52" s="219"/>
      <c r="F52" s="247"/>
      <c r="G52" s="219"/>
      <c r="H52" s="219"/>
      <c r="I52" s="216"/>
      <c r="K52" s="199"/>
      <c r="L52" s="93" t="s">
        <v>207</v>
      </c>
      <c r="M52" s="94">
        <v>26.319841064273501</v>
      </c>
      <c r="N52" s="94">
        <v>1.5025785206214799</v>
      </c>
      <c r="O52" s="217"/>
      <c r="P52" s="319">
        <f t="shared" si="0"/>
        <v>17.516449691685583</v>
      </c>
      <c r="Q52" s="318">
        <f>IxI!DS29</f>
        <v>238.67417773277199</v>
      </c>
      <c r="R52" s="304">
        <f t="shared" si="1"/>
        <v>4180.724226960524</v>
      </c>
      <c r="S52" s="320">
        <f t="shared" si="2"/>
        <v>1.8748219991141764E-3</v>
      </c>
      <c r="T52" s="216"/>
    </row>
    <row r="53" spans="2:20" ht="12" customHeight="1">
      <c r="B53" s="215"/>
      <c r="C53" s="220" t="s">
        <v>557</v>
      </c>
      <c r="I53" s="216"/>
      <c r="K53" s="199"/>
      <c r="L53" s="93" t="s">
        <v>205</v>
      </c>
      <c r="M53" s="94">
        <v>18.0885610117444</v>
      </c>
      <c r="N53" s="94">
        <v>1.72767823323813</v>
      </c>
      <c r="O53" s="217"/>
      <c r="P53" s="319">
        <f t="shared" si="0"/>
        <v>10.469866821116112</v>
      </c>
      <c r="Q53" s="318">
        <f>IxI!DS30</f>
        <v>56.495866261658797</v>
      </c>
      <c r="R53" s="304">
        <f t="shared" si="1"/>
        <v>591.50419570315455</v>
      </c>
      <c r="S53" s="320">
        <f t="shared" si="2"/>
        <v>2.6525669201550101E-4</v>
      </c>
      <c r="T53" s="216"/>
    </row>
    <row r="54" spans="2:20" ht="12" customHeight="1">
      <c r="B54" s="215"/>
      <c r="C54" s="208" t="s">
        <v>472</v>
      </c>
      <c r="D54" s="172" t="s">
        <v>486</v>
      </c>
      <c r="E54" s="219">
        <v>10642</v>
      </c>
      <c r="F54" s="264" t="s">
        <v>559</v>
      </c>
      <c r="G54" s="219" t="s">
        <v>560</v>
      </c>
      <c r="H54" s="219" t="s">
        <v>539</v>
      </c>
      <c r="I54" s="216"/>
      <c r="K54" s="199"/>
      <c r="L54" s="93" t="s">
        <v>203</v>
      </c>
      <c r="M54" s="94">
        <v>19.942567040724001</v>
      </c>
      <c r="N54" s="94">
        <v>2.4347543990378702</v>
      </c>
      <c r="O54" s="217"/>
      <c r="P54" s="319">
        <f t="shared" si="0"/>
        <v>8.1907920768536684</v>
      </c>
      <c r="Q54" s="318">
        <f>IxI!DS31</f>
        <v>950.39932539482697</v>
      </c>
      <c r="R54" s="304">
        <f t="shared" si="1"/>
        <v>7784.5232642910205</v>
      </c>
      <c r="S54" s="320">
        <f t="shared" si="2"/>
        <v>3.4909251785591919E-3</v>
      </c>
      <c r="T54" s="216"/>
    </row>
    <row r="55" spans="2:20" ht="12" customHeight="1">
      <c r="B55" s="215"/>
      <c r="C55" s="208" t="s">
        <v>472</v>
      </c>
      <c r="D55" s="172" t="s">
        <v>487</v>
      </c>
      <c r="E55" s="219">
        <v>10364</v>
      </c>
      <c r="F55" s="264" t="s">
        <v>559</v>
      </c>
      <c r="G55" s="219" t="s">
        <v>560</v>
      </c>
      <c r="H55" s="219" t="s">
        <v>539</v>
      </c>
      <c r="I55" s="216"/>
      <c r="K55" s="199"/>
      <c r="L55" s="93" t="s">
        <v>201</v>
      </c>
      <c r="M55" s="94">
        <v>13.5182651513864</v>
      </c>
      <c r="N55" s="94">
        <v>2.32674375929584</v>
      </c>
      <c r="O55" s="217"/>
      <c r="P55" s="319">
        <f t="shared" si="0"/>
        <v>5.8099501061851067</v>
      </c>
      <c r="Q55" s="318">
        <f>IxI!DS32</f>
        <v>936.51976306430902</v>
      </c>
      <c r="R55" s="304">
        <f t="shared" si="1"/>
        <v>5441.1330968599332</v>
      </c>
      <c r="S55" s="320">
        <f t="shared" si="2"/>
        <v>2.4400451874621036E-3</v>
      </c>
      <c r="T55" s="216"/>
    </row>
    <row r="56" spans="2:20" ht="12" customHeight="1">
      <c r="B56" s="215"/>
      <c r="C56" s="231" t="s">
        <v>473</v>
      </c>
      <c r="D56" s="175" t="s">
        <v>486</v>
      </c>
      <c r="E56" s="219">
        <v>572</v>
      </c>
      <c r="F56" s="264" t="s">
        <v>559</v>
      </c>
      <c r="G56" s="219" t="s">
        <v>560</v>
      </c>
      <c r="H56" s="219" t="s">
        <v>539</v>
      </c>
      <c r="I56" s="216"/>
      <c r="K56" s="199"/>
      <c r="L56" s="93" t="s">
        <v>199</v>
      </c>
      <c r="M56" s="94">
        <v>21.859998161558298</v>
      </c>
      <c r="N56" s="94">
        <v>1.52917638439263</v>
      </c>
      <c r="O56" s="217"/>
      <c r="P56" s="319">
        <f t="shared" si="0"/>
        <v>14.295275799881528</v>
      </c>
      <c r="Q56" s="318">
        <f>IxI!DS33</f>
        <v>401.17910003938101</v>
      </c>
      <c r="R56" s="304">
        <f t="shared" si="1"/>
        <v>5734.9658802112144</v>
      </c>
      <c r="S56" s="320">
        <f t="shared" si="2"/>
        <v>2.5718128277994901E-3</v>
      </c>
      <c r="T56" s="216"/>
    </row>
    <row r="57" spans="2:20" ht="12" customHeight="1">
      <c r="B57" s="215"/>
      <c r="C57" s="231" t="s">
        <v>473</v>
      </c>
      <c r="D57" s="175" t="s">
        <v>487</v>
      </c>
      <c r="E57" s="219">
        <v>164</v>
      </c>
      <c r="F57" s="264" t="s">
        <v>559</v>
      </c>
      <c r="G57" s="219" t="s">
        <v>560</v>
      </c>
      <c r="H57" s="219" t="s">
        <v>539</v>
      </c>
      <c r="I57" s="216"/>
      <c r="K57" s="199"/>
      <c r="L57" s="93" t="s">
        <v>197</v>
      </c>
      <c r="M57" s="94">
        <v>2.5936200257249</v>
      </c>
      <c r="N57" s="94">
        <v>5.4066987500811399</v>
      </c>
      <c r="O57" s="217"/>
      <c r="P57" s="319">
        <f t="shared" si="0"/>
        <v>0.47970492635380818</v>
      </c>
      <c r="Q57" s="318">
        <f>IxI!DS34</f>
        <v>5577.2566760094596</v>
      </c>
      <c r="R57" s="304">
        <f t="shared" si="1"/>
        <v>2675.4375030214028</v>
      </c>
      <c r="S57" s="320">
        <f t="shared" si="2"/>
        <v>1.199784730017063E-3</v>
      </c>
      <c r="T57" s="216"/>
    </row>
    <row r="58" spans="2:20" ht="12" customHeight="1">
      <c r="B58" s="215"/>
      <c r="C58" s="231" t="s">
        <v>474</v>
      </c>
      <c r="D58" s="175" t="s">
        <v>486</v>
      </c>
      <c r="E58" s="219">
        <v>178</v>
      </c>
      <c r="F58" s="264" t="s">
        <v>559</v>
      </c>
      <c r="G58" s="219" t="s">
        <v>560</v>
      </c>
      <c r="H58" s="219" t="s">
        <v>539</v>
      </c>
      <c r="I58" s="216"/>
      <c r="K58" s="199"/>
      <c r="L58" s="93" t="s">
        <v>195</v>
      </c>
      <c r="M58" s="94">
        <v>12.6843471452193</v>
      </c>
      <c r="N58" s="94">
        <v>1.9932409166746801</v>
      </c>
      <c r="O58" s="217"/>
      <c r="P58" s="319">
        <f t="shared" si="0"/>
        <v>6.3636798939390484</v>
      </c>
      <c r="Q58" s="318">
        <f>IxI!DS35</f>
        <v>58.999987671518902</v>
      </c>
      <c r="R58" s="304">
        <f t="shared" si="1"/>
        <v>375.45703528789659</v>
      </c>
      <c r="S58" s="320">
        <f t="shared" si="2"/>
        <v>1.6837157182972041E-4</v>
      </c>
      <c r="T58" s="216"/>
    </row>
    <row r="59" spans="2:20" ht="12" customHeight="1">
      <c r="B59" s="215"/>
      <c r="C59" s="231" t="s">
        <v>474</v>
      </c>
      <c r="D59" s="175" t="s">
        <v>487</v>
      </c>
      <c r="E59" s="219">
        <v>146</v>
      </c>
      <c r="F59" s="264" t="s">
        <v>559</v>
      </c>
      <c r="G59" s="219" t="s">
        <v>560</v>
      </c>
      <c r="H59" s="219" t="s">
        <v>539</v>
      </c>
      <c r="I59" s="216"/>
      <c r="K59" s="199"/>
      <c r="L59" s="93" t="s">
        <v>193</v>
      </c>
      <c r="M59" s="94">
        <v>19.7909660624507</v>
      </c>
      <c r="N59" s="94">
        <v>1.7087400816976901</v>
      </c>
      <c r="O59" s="217"/>
      <c r="P59" s="319">
        <f t="shared" si="0"/>
        <v>11.582198061853688</v>
      </c>
      <c r="Q59" s="318">
        <f>IxI!DS36</f>
        <v>68.358242113569005</v>
      </c>
      <c r="R59" s="304">
        <f t="shared" si="1"/>
        <v>791.73869931950412</v>
      </c>
      <c r="S59" s="320">
        <f t="shared" si="2"/>
        <v>3.5505071620412014E-4</v>
      </c>
      <c r="T59" s="216"/>
    </row>
    <row r="60" spans="2:20" ht="12" customHeight="1">
      <c r="B60" s="215"/>
      <c r="C60" s="231" t="s">
        <v>476</v>
      </c>
      <c r="D60" s="176" t="s">
        <v>486</v>
      </c>
      <c r="E60" s="219">
        <v>594</v>
      </c>
      <c r="F60" s="264" t="s">
        <v>559</v>
      </c>
      <c r="G60" s="219" t="s">
        <v>560</v>
      </c>
      <c r="H60" s="219" t="s">
        <v>539</v>
      </c>
      <c r="I60" s="216"/>
      <c r="K60" s="199"/>
      <c r="L60" s="93" t="s">
        <v>191</v>
      </c>
      <c r="M60" s="94">
        <v>13.018703921612699</v>
      </c>
      <c r="N60" s="94">
        <v>1.91053690023565</v>
      </c>
      <c r="O60" s="217"/>
      <c r="P60" s="319">
        <f t="shared" si="0"/>
        <v>6.814159894010392</v>
      </c>
      <c r="Q60" s="318">
        <f>IxI!DS37</f>
        <v>327.931843346454</v>
      </c>
      <c r="R60" s="304">
        <f t="shared" si="1"/>
        <v>2234.5800149003053</v>
      </c>
      <c r="S60" s="320">
        <f t="shared" si="2"/>
        <v>1.0020846971199985E-3</v>
      </c>
      <c r="T60" s="216"/>
    </row>
    <row r="61" spans="2:20" ht="12" customHeight="1">
      <c r="B61" s="215"/>
      <c r="C61" s="231" t="s">
        <v>476</v>
      </c>
      <c r="D61" s="175" t="s">
        <v>487</v>
      </c>
      <c r="E61" s="219">
        <v>516</v>
      </c>
      <c r="F61" s="264" t="s">
        <v>559</v>
      </c>
      <c r="G61" s="219" t="s">
        <v>560</v>
      </c>
      <c r="H61" s="219" t="s">
        <v>539</v>
      </c>
      <c r="I61" s="216"/>
      <c r="K61" s="199"/>
      <c r="L61" s="93" t="s">
        <v>189</v>
      </c>
      <c r="M61" s="94">
        <v>11.436470095659001</v>
      </c>
      <c r="N61" s="94">
        <v>1.85087916379607</v>
      </c>
      <c r="O61" s="217"/>
      <c r="P61" s="319">
        <f t="shared" si="0"/>
        <v>6.1789393491271003</v>
      </c>
      <c r="Q61" s="318">
        <f>IxI!DS38</f>
        <v>201.513936876635</v>
      </c>
      <c r="R61" s="304">
        <f t="shared" si="1"/>
        <v>1245.1423939645547</v>
      </c>
      <c r="S61" s="320">
        <f t="shared" si="2"/>
        <v>5.5837702405250769E-4</v>
      </c>
      <c r="T61" s="216"/>
    </row>
    <row r="62" spans="2:20" ht="12" customHeight="1">
      <c r="B62" s="215"/>
      <c r="C62" s="231" t="s">
        <v>477</v>
      </c>
      <c r="D62" s="175" t="s">
        <v>486</v>
      </c>
      <c r="E62" s="219">
        <f>191/2</f>
        <v>95.5</v>
      </c>
      <c r="F62" s="264" t="s">
        <v>559</v>
      </c>
      <c r="G62" s="219" t="s">
        <v>560</v>
      </c>
      <c r="H62" s="219" t="s">
        <v>539</v>
      </c>
      <c r="I62" s="216"/>
      <c r="K62" s="199"/>
      <c r="L62" s="93" t="s">
        <v>187</v>
      </c>
      <c r="M62" s="94">
        <v>12.228436358567301</v>
      </c>
      <c r="N62" s="94">
        <v>2.3204174307805401</v>
      </c>
      <c r="O62" s="217"/>
      <c r="P62" s="319">
        <f t="shared" si="0"/>
        <v>5.2699295378305742</v>
      </c>
      <c r="Q62" s="318">
        <f>IxI!DS39</f>
        <v>442.10732811594698</v>
      </c>
      <c r="R62" s="304">
        <f t="shared" si="1"/>
        <v>2329.8744673295823</v>
      </c>
      <c r="S62" s="320">
        <f t="shared" si="2"/>
        <v>1.0448189522655089E-3</v>
      </c>
      <c r="T62" s="216"/>
    </row>
    <row r="63" spans="2:20" ht="12" customHeight="1">
      <c r="B63" s="215"/>
      <c r="C63" s="231" t="s">
        <v>477</v>
      </c>
      <c r="D63" s="218" t="s">
        <v>487</v>
      </c>
      <c r="E63" s="219">
        <f>190/2</f>
        <v>95</v>
      </c>
      <c r="F63" s="264" t="s">
        <v>559</v>
      </c>
      <c r="G63" s="219" t="s">
        <v>560</v>
      </c>
      <c r="H63" s="219" t="s">
        <v>539</v>
      </c>
      <c r="I63" s="216"/>
      <c r="K63" s="199"/>
      <c r="L63" s="93" t="s">
        <v>185</v>
      </c>
      <c r="M63" s="94">
        <v>15.8755756159893</v>
      </c>
      <c r="N63" s="94">
        <v>1.997663906378</v>
      </c>
      <c r="O63" s="217"/>
      <c r="P63" s="319">
        <f t="shared" si="0"/>
        <v>7.9470703581833186</v>
      </c>
      <c r="Q63" s="318">
        <f>IxI!DS40</f>
        <v>1037.1271649420501</v>
      </c>
      <c r="R63" s="304">
        <f t="shared" si="1"/>
        <v>8242.122550177668</v>
      </c>
      <c r="S63" s="320">
        <f t="shared" si="2"/>
        <v>3.6961329754348418E-3</v>
      </c>
      <c r="T63" s="216"/>
    </row>
    <row r="64" spans="2:20" ht="12" customHeight="1">
      <c r="B64" s="215"/>
      <c r="C64" s="231" t="s">
        <v>478</v>
      </c>
      <c r="D64" s="218" t="s">
        <v>486</v>
      </c>
      <c r="E64" s="219">
        <v>1960</v>
      </c>
      <c r="F64" s="264" t="s">
        <v>559</v>
      </c>
      <c r="G64" s="219" t="s">
        <v>560</v>
      </c>
      <c r="H64" s="219" t="s">
        <v>539</v>
      </c>
      <c r="I64" s="216"/>
      <c r="K64" s="199"/>
      <c r="L64" s="93" t="s">
        <v>183</v>
      </c>
      <c r="M64" s="94">
        <v>14.2273811111284</v>
      </c>
      <c r="N64" s="94">
        <v>2.4028313437117101</v>
      </c>
      <c r="O64" s="217"/>
      <c r="P64" s="319">
        <f t="shared" si="0"/>
        <v>5.9210901956818285</v>
      </c>
      <c r="Q64" s="318">
        <f>IxI!DS41</f>
        <v>399.54074620218898</v>
      </c>
      <c r="R64" s="304">
        <f t="shared" si="1"/>
        <v>2365.7167951131828</v>
      </c>
      <c r="S64" s="320">
        <f t="shared" si="2"/>
        <v>1.0608922402845587E-3</v>
      </c>
      <c r="T64" s="216"/>
    </row>
    <row r="65" spans="2:20" ht="12" customHeight="1">
      <c r="B65" s="215"/>
      <c r="C65" s="231" t="s">
        <v>478</v>
      </c>
      <c r="D65" s="218" t="s">
        <v>487</v>
      </c>
      <c r="E65" s="219">
        <v>1961</v>
      </c>
      <c r="F65" s="264" t="s">
        <v>559</v>
      </c>
      <c r="G65" s="219" t="s">
        <v>560</v>
      </c>
      <c r="H65" s="219" t="s">
        <v>539</v>
      </c>
      <c r="I65" s="216"/>
      <c r="K65" s="199"/>
      <c r="L65" s="93" t="s">
        <v>181</v>
      </c>
      <c r="M65" s="94">
        <v>15.726547928289801</v>
      </c>
      <c r="N65" s="94">
        <v>1.86502687227285</v>
      </c>
      <c r="O65" s="217"/>
      <c r="P65" s="319">
        <f t="shared" si="0"/>
        <v>8.4323438777717712</v>
      </c>
      <c r="Q65" s="318">
        <f>IxI!DS42</f>
        <v>401.180731994273</v>
      </c>
      <c r="R65" s="304">
        <f t="shared" si="1"/>
        <v>3382.8938893119057</v>
      </c>
      <c r="S65" s="320">
        <f t="shared" si="2"/>
        <v>1.5170395223513425E-3</v>
      </c>
      <c r="T65" s="216"/>
    </row>
    <row r="66" spans="2:20" ht="12" customHeight="1">
      <c r="B66" s="215"/>
      <c r="C66" s="231" t="s">
        <v>558</v>
      </c>
      <c r="D66" s="218" t="s">
        <v>486</v>
      </c>
      <c r="E66" s="219">
        <v>7992</v>
      </c>
      <c r="F66" s="264" t="s">
        <v>559</v>
      </c>
      <c r="G66" s="219" t="s">
        <v>560</v>
      </c>
      <c r="H66" s="219" t="s">
        <v>539</v>
      </c>
      <c r="I66" s="216"/>
      <c r="K66" s="199"/>
      <c r="L66" s="93" t="s">
        <v>179</v>
      </c>
      <c r="M66" s="94">
        <v>12.1679873028827</v>
      </c>
      <c r="N66" s="94">
        <v>2.14999311385467</v>
      </c>
      <c r="O66" s="217"/>
      <c r="P66" s="319">
        <f t="shared" si="0"/>
        <v>5.659547104812356</v>
      </c>
      <c r="Q66" s="318">
        <f>IxI!DS43</f>
        <v>183.945807661267</v>
      </c>
      <c r="R66" s="304">
        <f t="shared" si="1"/>
        <v>1041.0499631916941</v>
      </c>
      <c r="S66" s="320">
        <f t="shared" si="2"/>
        <v>4.6685293437490858E-4</v>
      </c>
      <c r="T66" s="216"/>
    </row>
    <row r="67" spans="2:20" ht="12" customHeight="1">
      <c r="B67" s="215"/>
      <c r="C67" s="231" t="s">
        <v>558</v>
      </c>
      <c r="D67" s="218" t="s">
        <v>487</v>
      </c>
      <c r="E67" s="219">
        <v>7915</v>
      </c>
      <c r="F67" s="264" t="s">
        <v>559</v>
      </c>
      <c r="G67" s="219" t="s">
        <v>560</v>
      </c>
      <c r="H67" s="219" t="s">
        <v>539</v>
      </c>
      <c r="I67" s="216"/>
      <c r="K67" s="199"/>
      <c r="L67" s="93" t="s">
        <v>177</v>
      </c>
      <c r="M67" s="94">
        <v>12.962903154763399</v>
      </c>
      <c r="N67" s="94">
        <v>2.04310656927349</v>
      </c>
      <c r="O67" s="217"/>
      <c r="P67" s="319">
        <f t="shared" si="0"/>
        <v>6.3447024006059989</v>
      </c>
      <c r="Q67" s="318">
        <f>IxI!DS44</f>
        <v>149.36332725078199</v>
      </c>
      <c r="R67" s="304">
        <f t="shared" si="1"/>
        <v>947.66586097053596</v>
      </c>
      <c r="S67" s="320">
        <f t="shared" si="2"/>
        <v>4.2497536491392543E-4</v>
      </c>
      <c r="T67" s="216"/>
    </row>
    <row r="68" spans="2:20" ht="12" customHeight="1">
      <c r="B68" s="215"/>
      <c r="C68" s="231"/>
      <c r="D68" s="218"/>
      <c r="E68" s="219"/>
      <c r="F68" s="264"/>
      <c r="G68" s="219"/>
      <c r="H68" s="219"/>
      <c r="I68" s="216"/>
      <c r="K68" s="199"/>
      <c r="L68" s="93" t="s">
        <v>175</v>
      </c>
      <c r="M68" s="94">
        <v>16.755304138386801</v>
      </c>
      <c r="N68" s="94">
        <v>1.8828631622566701</v>
      </c>
      <c r="O68" s="217"/>
      <c r="P68" s="319">
        <f t="shared" si="0"/>
        <v>8.8988432480165205</v>
      </c>
      <c r="Q68" s="318">
        <f>IxI!DS45</f>
        <v>3030.12962284171</v>
      </c>
      <c r="R68" s="304">
        <f t="shared" si="1"/>
        <v>26964.648534839798</v>
      </c>
      <c r="S68" s="320">
        <f t="shared" si="2"/>
        <v>1.209214325725887E-2</v>
      </c>
      <c r="T68" s="216"/>
    </row>
    <row r="69" spans="2:20" ht="12" customHeight="1">
      <c r="B69" s="215"/>
      <c r="C69" s="231" t="s">
        <v>633</v>
      </c>
      <c r="D69" s="218" t="s">
        <v>634</v>
      </c>
      <c r="E69" s="270">
        <v>0.18</v>
      </c>
      <c r="F69" s="70" t="s">
        <v>637</v>
      </c>
      <c r="G69" s="219" t="s">
        <v>635</v>
      </c>
      <c r="H69" s="219" t="s">
        <v>636</v>
      </c>
      <c r="I69" s="216"/>
      <c r="K69" s="199"/>
      <c r="L69" s="93" t="s">
        <v>173</v>
      </c>
      <c r="M69" s="94">
        <v>10.8761202540779</v>
      </c>
      <c r="N69" s="94">
        <v>2.4373043958654401</v>
      </c>
      <c r="O69" s="217"/>
      <c r="P69" s="319">
        <f t="shared" si="0"/>
        <v>4.4623561474421409</v>
      </c>
      <c r="Q69" s="318">
        <f>IxI!DS46</f>
        <v>2706.5470124007002</v>
      </c>
      <c r="R69" s="304">
        <f t="shared" si="1"/>
        <v>12077.576699127425</v>
      </c>
      <c r="S69" s="320">
        <f t="shared" si="2"/>
        <v>5.416120572003154E-3</v>
      </c>
      <c r="T69" s="216"/>
    </row>
    <row r="70" spans="2:20" ht="12" customHeight="1">
      <c r="B70" s="215"/>
      <c r="C70" s="217"/>
      <c r="D70" s="218"/>
      <c r="E70" s="219"/>
      <c r="F70" s="247"/>
      <c r="G70" s="219"/>
      <c r="H70" s="219"/>
      <c r="I70" s="216"/>
      <c r="K70" s="199"/>
      <c r="L70" s="93" t="s">
        <v>171</v>
      </c>
      <c r="M70" s="94">
        <v>13.842800096084099</v>
      </c>
      <c r="N70" s="94">
        <v>2.1374372773817401</v>
      </c>
      <c r="O70" s="217"/>
      <c r="P70" s="319">
        <f t="shared" si="0"/>
        <v>6.4763538292177989</v>
      </c>
      <c r="Q70" s="318">
        <f>IxI!DS47</f>
        <v>747.78869558308497</v>
      </c>
      <c r="R70" s="304">
        <f t="shared" si="1"/>
        <v>4842.9441820852953</v>
      </c>
      <c r="S70" s="320">
        <f t="shared" si="2"/>
        <v>2.1717907712024884E-3</v>
      </c>
      <c r="T70" s="216"/>
    </row>
    <row r="71" spans="2:20" ht="12" customHeight="1">
      <c r="B71" s="215"/>
      <c r="C71" s="220" t="s">
        <v>480</v>
      </c>
      <c r="I71" s="216"/>
      <c r="K71" s="199"/>
      <c r="L71" s="93" t="s">
        <v>169</v>
      </c>
      <c r="M71" s="94">
        <v>14.9190365818654</v>
      </c>
      <c r="N71" s="94">
        <v>2.25022355853234</v>
      </c>
      <c r="O71" s="217"/>
      <c r="P71" s="319">
        <f t="shared" si="0"/>
        <v>6.6300241703966609</v>
      </c>
      <c r="Q71" s="318">
        <f>IxI!DS48</f>
        <v>2378.6813629654898</v>
      </c>
      <c r="R71" s="304">
        <f t="shared" si="1"/>
        <v>15770.71493013327</v>
      </c>
      <c r="S71" s="320">
        <f t="shared" si="2"/>
        <v>7.0722874046797142E-3</v>
      </c>
      <c r="T71" s="216"/>
    </row>
    <row r="72" spans="2:20" ht="12" customHeight="1">
      <c r="B72" s="215"/>
      <c r="C72" s="222" t="s">
        <v>561</v>
      </c>
      <c r="D72" s="218">
        <v>2009</v>
      </c>
      <c r="E72" s="219">
        <v>1435</v>
      </c>
      <c r="F72" s="243" t="s">
        <v>547</v>
      </c>
      <c r="G72" s="219" t="s">
        <v>562</v>
      </c>
      <c r="H72" s="219" t="s">
        <v>539</v>
      </c>
      <c r="I72" s="216"/>
      <c r="K72" s="199"/>
      <c r="L72" s="93" t="s">
        <v>167</v>
      </c>
      <c r="M72" s="94">
        <v>13.0149936889411</v>
      </c>
      <c r="N72" s="94">
        <v>2.55613825653441</v>
      </c>
      <c r="O72" s="217"/>
      <c r="P72" s="319">
        <f t="shared" si="0"/>
        <v>5.0916626499642925</v>
      </c>
      <c r="Q72" s="318">
        <f>IxI!DS49</f>
        <v>481.32320085455899</v>
      </c>
      <c r="R72" s="304">
        <f t="shared" si="1"/>
        <v>2450.7353643524193</v>
      </c>
      <c r="S72" s="320">
        <f t="shared" si="2"/>
        <v>1.0990183340639649E-3</v>
      </c>
      <c r="T72" s="216"/>
    </row>
    <row r="73" spans="2:20" ht="12" customHeight="1" thickBot="1">
      <c r="B73" s="215"/>
      <c r="C73" s="217"/>
      <c r="D73" s="218"/>
      <c r="E73" s="219"/>
      <c r="F73" s="247"/>
      <c r="G73" s="219"/>
      <c r="H73" s="219"/>
      <c r="I73" s="216"/>
      <c r="K73" s="199"/>
      <c r="L73" s="93" t="s">
        <v>165</v>
      </c>
      <c r="M73" s="94">
        <v>11.649271490977901</v>
      </c>
      <c r="N73" s="94">
        <v>2.9983820255703799</v>
      </c>
      <c r="O73" s="217"/>
      <c r="P73" s="319">
        <f t="shared" si="0"/>
        <v>3.885185874125519</v>
      </c>
      <c r="Q73" s="318">
        <f>IxI!DS50</f>
        <v>2855.3213777317301</v>
      </c>
      <c r="R73" s="304">
        <f t="shared" si="1"/>
        <v>11093.454282851933</v>
      </c>
      <c r="S73" s="320">
        <f t="shared" si="2"/>
        <v>4.9747964722320279E-3</v>
      </c>
      <c r="T73" s="216"/>
    </row>
    <row r="74" spans="2:20" ht="12" customHeight="1">
      <c r="B74" s="431" t="s">
        <v>535</v>
      </c>
      <c r="C74" s="432"/>
      <c r="D74" s="212"/>
      <c r="E74" s="213"/>
      <c r="F74" s="246"/>
      <c r="G74" s="213"/>
      <c r="H74" s="213"/>
      <c r="I74" s="214"/>
      <c r="K74" s="199"/>
      <c r="L74" s="93" t="s">
        <v>163</v>
      </c>
      <c r="M74" s="94">
        <v>19.0934199330319</v>
      </c>
      <c r="N74" s="94">
        <v>1.87365007150936</v>
      </c>
      <c r="O74" s="217"/>
      <c r="P74" s="319">
        <f t="shared" si="0"/>
        <v>10.190494064695216</v>
      </c>
      <c r="Q74" s="318">
        <f>IxI!DS51</f>
        <v>256.79279334359597</v>
      </c>
      <c r="R74" s="304">
        <f t="shared" si="1"/>
        <v>2616.8454364244199</v>
      </c>
      <c r="S74" s="320">
        <f t="shared" si="2"/>
        <v>1.1735094510304245E-3</v>
      </c>
      <c r="T74" s="216"/>
    </row>
    <row r="75" spans="2:20" ht="12" customHeight="1">
      <c r="B75" s="433"/>
      <c r="C75" s="434"/>
      <c r="D75" s="218"/>
      <c r="E75" s="219"/>
      <c r="F75" s="247"/>
      <c r="G75" s="219"/>
      <c r="H75" s="219"/>
      <c r="I75" s="216"/>
      <c r="K75" s="199"/>
      <c r="L75" s="93" t="s">
        <v>161</v>
      </c>
      <c r="M75" s="94">
        <v>20.858832690083599</v>
      </c>
      <c r="N75" s="94">
        <v>1.6293645563775001</v>
      </c>
      <c r="O75" s="217"/>
      <c r="P75" s="319">
        <f t="shared" si="0"/>
        <v>12.80182056768081</v>
      </c>
      <c r="Q75" s="318">
        <f>IxI!DS52</f>
        <v>523.37452388163001</v>
      </c>
      <c r="R75" s="304">
        <f t="shared" si="1"/>
        <v>6700.1467444280024</v>
      </c>
      <c r="S75" s="320">
        <f t="shared" si="2"/>
        <v>3.0046426962917353E-3</v>
      </c>
      <c r="T75" s="216"/>
    </row>
    <row r="76" spans="2:20" ht="12" customHeight="1">
      <c r="B76" s="433"/>
      <c r="C76" s="434"/>
      <c r="D76" s="218"/>
      <c r="E76" s="219"/>
      <c r="F76" s="247"/>
      <c r="G76" s="219"/>
      <c r="H76" s="219"/>
      <c r="I76" s="216"/>
      <c r="K76" s="199"/>
      <c r="L76" s="93" t="s">
        <v>159</v>
      </c>
      <c r="M76" s="94">
        <v>13.563923960856201</v>
      </c>
      <c r="N76" s="94">
        <v>2.4605970424138501</v>
      </c>
      <c r="O76" s="217"/>
      <c r="P76" s="319">
        <f t="shared" si="0"/>
        <v>5.5124523548764275</v>
      </c>
      <c r="Q76" s="318">
        <f>IxI!DS53</f>
        <v>2037.8850448688099</v>
      </c>
      <c r="R76" s="304">
        <f t="shared" si="1"/>
        <v>11233.744214554525</v>
      </c>
      <c r="S76" s="320">
        <f t="shared" si="2"/>
        <v>5.0377086941179143E-3</v>
      </c>
      <c r="T76" s="216"/>
    </row>
    <row r="77" spans="2:20" ht="12" customHeight="1">
      <c r="B77" s="215"/>
      <c r="C77" s="225" t="s">
        <v>557</v>
      </c>
      <c r="I77" s="216"/>
      <c r="K77" s="199"/>
      <c r="L77" s="93" t="s">
        <v>157</v>
      </c>
      <c r="M77" s="94">
        <v>7.2696370890943403</v>
      </c>
      <c r="N77" s="94">
        <v>4.9442979900958299</v>
      </c>
      <c r="O77" s="217"/>
      <c r="P77" s="319">
        <f t="shared" si="0"/>
        <v>1.4703072314121264</v>
      </c>
      <c r="Q77" s="318">
        <f>IxI!DS54</f>
        <v>8234.2955747440792</v>
      </c>
      <c r="R77" s="304">
        <f t="shared" si="1"/>
        <v>12106.944329131091</v>
      </c>
      <c r="S77" s="320">
        <f t="shared" si="2"/>
        <v>5.4292903186316573E-3</v>
      </c>
      <c r="T77" s="216"/>
    </row>
    <row r="78" spans="2:20" ht="12" customHeight="1">
      <c r="B78" s="215"/>
      <c r="C78" s="222" t="s">
        <v>490</v>
      </c>
      <c r="D78" s="172" t="s">
        <v>486</v>
      </c>
      <c r="E78" s="219">
        <v>2841</v>
      </c>
      <c r="F78" s="264" t="s">
        <v>559</v>
      </c>
      <c r="G78" s="219" t="s">
        <v>560</v>
      </c>
      <c r="H78" s="219" t="s">
        <v>539</v>
      </c>
      <c r="I78" s="216"/>
      <c r="K78" s="199"/>
      <c r="L78" s="93" t="s">
        <v>155</v>
      </c>
      <c r="M78" s="94">
        <v>6.4366374640577</v>
      </c>
      <c r="N78" s="94">
        <v>1.76084942627149</v>
      </c>
      <c r="O78" s="217"/>
      <c r="P78" s="319">
        <f t="shared" si="0"/>
        <v>3.6554161690514082</v>
      </c>
      <c r="Q78" s="318">
        <f>IxI!DS55</f>
        <v>1567.72791753208</v>
      </c>
      <c r="R78" s="304">
        <f t="shared" si="1"/>
        <v>5730.6979784200576</v>
      </c>
      <c r="S78" s="320">
        <f t="shared" si="2"/>
        <v>2.5698989115175886E-3</v>
      </c>
      <c r="T78" s="216"/>
    </row>
    <row r="79" spans="2:20" ht="12" customHeight="1">
      <c r="B79" s="215"/>
      <c r="C79" s="222" t="s">
        <v>490</v>
      </c>
      <c r="D79" s="172" t="s">
        <v>487</v>
      </c>
      <c r="E79" s="219">
        <v>2680</v>
      </c>
      <c r="F79" s="264" t="s">
        <v>559</v>
      </c>
      <c r="G79" s="219" t="s">
        <v>560</v>
      </c>
      <c r="H79" s="219" t="s">
        <v>539</v>
      </c>
      <c r="I79" s="216"/>
      <c r="K79" s="199"/>
      <c r="L79" s="93" t="s">
        <v>153</v>
      </c>
      <c r="M79" s="94">
        <v>8.0543868344739504</v>
      </c>
      <c r="N79" s="94">
        <v>2.1761199741937798</v>
      </c>
      <c r="O79" s="217"/>
      <c r="P79" s="319">
        <f t="shared" si="0"/>
        <v>3.7012604681678827</v>
      </c>
      <c r="Q79" s="318">
        <f>IxI!DS56</f>
        <v>1407.85684170434</v>
      </c>
      <c r="R79" s="304">
        <f t="shared" si="1"/>
        <v>5210.8448730399623</v>
      </c>
      <c r="S79" s="320">
        <f t="shared" si="2"/>
        <v>2.3367737433973748E-3</v>
      </c>
      <c r="T79" s="216"/>
    </row>
    <row r="80" spans="2:20" ht="12" customHeight="1">
      <c r="B80" s="215"/>
      <c r="C80" s="222" t="s">
        <v>491</v>
      </c>
      <c r="D80" s="175" t="s">
        <v>486</v>
      </c>
      <c r="E80" s="219">
        <v>0</v>
      </c>
      <c r="F80" s="264" t="s">
        <v>559</v>
      </c>
      <c r="G80" s="219" t="s">
        <v>560</v>
      </c>
      <c r="H80" s="219" t="s">
        <v>539</v>
      </c>
      <c r="I80" s="216"/>
      <c r="K80" s="199"/>
      <c r="L80" s="93" t="s">
        <v>151</v>
      </c>
      <c r="M80" s="94">
        <v>15.6252841694557</v>
      </c>
      <c r="N80" s="94">
        <v>2.22188615358571</v>
      </c>
      <c r="O80" s="217"/>
      <c r="P80" s="319">
        <f t="shared" si="0"/>
        <v>7.0324413986015459</v>
      </c>
      <c r="Q80" s="318">
        <f>IxI!DS57</f>
        <v>1400.9380354770699</v>
      </c>
      <c r="R80" s="304">
        <f t="shared" si="1"/>
        <v>9852.0146375644672</v>
      </c>
      <c r="S80" s="320">
        <f t="shared" si="2"/>
        <v>4.4180799247620769E-3</v>
      </c>
      <c r="T80" s="216"/>
    </row>
    <row r="81" spans="2:20" ht="12" customHeight="1">
      <c r="B81" s="215"/>
      <c r="C81" s="222" t="s">
        <v>491</v>
      </c>
      <c r="D81" s="175" t="s">
        <v>487</v>
      </c>
      <c r="E81" s="219">
        <v>0</v>
      </c>
      <c r="F81" s="264" t="s">
        <v>559</v>
      </c>
      <c r="G81" s="219" t="s">
        <v>560</v>
      </c>
      <c r="H81" s="219" t="s">
        <v>539</v>
      </c>
      <c r="I81" s="216"/>
      <c r="K81" s="199"/>
      <c r="L81" s="93" t="s">
        <v>149</v>
      </c>
      <c r="M81" s="94">
        <v>20.426905744115398</v>
      </c>
      <c r="N81" s="94">
        <v>3.34669194737477</v>
      </c>
      <c r="O81" s="217"/>
      <c r="P81" s="319">
        <f t="shared" si="0"/>
        <v>6.1036109881994909</v>
      </c>
      <c r="Q81" s="318">
        <f>IxI!DS58</f>
        <v>21.147618596211</v>
      </c>
      <c r="R81" s="304">
        <f t="shared" si="1"/>
        <v>129.07683723808535</v>
      </c>
      <c r="S81" s="320">
        <f t="shared" si="2"/>
        <v>5.7883773454719998E-5</v>
      </c>
      <c r="T81" s="216"/>
    </row>
    <row r="82" spans="2:20" ht="12" customHeight="1">
      <c r="B82" s="215"/>
      <c r="C82" s="222" t="s">
        <v>477</v>
      </c>
      <c r="D82" s="175" t="s">
        <v>486</v>
      </c>
      <c r="E82" s="219">
        <f>191/2</f>
        <v>95.5</v>
      </c>
      <c r="F82" s="264" t="s">
        <v>559</v>
      </c>
      <c r="G82" s="219" t="s">
        <v>560</v>
      </c>
      <c r="H82" s="219" t="s">
        <v>539</v>
      </c>
      <c r="I82" s="216"/>
      <c r="K82" s="199"/>
      <c r="L82" s="93" t="s">
        <v>147</v>
      </c>
      <c r="M82" s="94">
        <v>17.429550306103</v>
      </c>
      <c r="N82" s="94">
        <v>2.7991826641592401</v>
      </c>
      <c r="O82" s="217"/>
      <c r="P82" s="319">
        <f t="shared" si="0"/>
        <v>6.2266569914393646</v>
      </c>
      <c r="Q82" s="318">
        <f>IxI!DS59</f>
        <v>8152.9105233707096</v>
      </c>
      <c r="R82" s="304">
        <f t="shared" si="1"/>
        <v>50765.377310925796</v>
      </c>
      <c r="S82" s="320">
        <f t="shared" si="2"/>
        <v>2.2765444695463776E-2</v>
      </c>
      <c r="T82" s="216"/>
    </row>
    <row r="83" spans="2:20" ht="12" customHeight="1">
      <c r="B83" s="215"/>
      <c r="C83" s="222" t="s">
        <v>477</v>
      </c>
      <c r="D83" s="175" t="s">
        <v>487</v>
      </c>
      <c r="E83" s="219">
        <f>190/2</f>
        <v>95</v>
      </c>
      <c r="F83" s="264" t="s">
        <v>559</v>
      </c>
      <c r="G83" s="219" t="s">
        <v>560</v>
      </c>
      <c r="H83" s="219" t="s">
        <v>539</v>
      </c>
      <c r="I83" s="216"/>
      <c r="K83" s="199"/>
      <c r="L83" s="93" t="s">
        <v>145</v>
      </c>
      <c r="M83" s="94">
        <v>17.792326007872099</v>
      </c>
      <c r="N83" s="94">
        <v>2.4194109388304201</v>
      </c>
      <c r="O83" s="217"/>
      <c r="P83" s="319">
        <f t="shared" si="0"/>
        <v>7.3539908918793175</v>
      </c>
      <c r="Q83" s="318">
        <f>IxI!DS60</f>
        <v>3862.18107581598</v>
      </c>
      <c r="R83" s="304">
        <f t="shared" si="1"/>
        <v>28402.44445433938</v>
      </c>
      <c r="S83" s="320">
        <f t="shared" si="2"/>
        <v>1.273691465900095E-2</v>
      </c>
      <c r="T83" s="216"/>
    </row>
    <row r="84" spans="2:20" ht="12" customHeight="1">
      <c r="B84" s="215"/>
      <c r="C84" s="222" t="s">
        <v>492</v>
      </c>
      <c r="D84" s="176" t="s">
        <v>486</v>
      </c>
      <c r="E84" s="219">
        <v>82</v>
      </c>
      <c r="F84" s="264" t="s">
        <v>559</v>
      </c>
      <c r="G84" s="219" t="s">
        <v>560</v>
      </c>
      <c r="H84" s="219" t="s">
        <v>539</v>
      </c>
      <c r="I84" s="216"/>
      <c r="K84" s="199"/>
      <c r="L84" s="93" t="s">
        <v>143</v>
      </c>
      <c r="M84" s="94">
        <v>21.686182330602399</v>
      </c>
      <c r="N84" s="94">
        <v>1.71188438340243</v>
      </c>
      <c r="O84" s="217"/>
      <c r="P84" s="319">
        <f t="shared" si="0"/>
        <v>12.668018086303443</v>
      </c>
      <c r="Q84" s="318">
        <f>IxI!DS61</f>
        <v>7211.8615580782798</v>
      </c>
      <c r="R84" s="304">
        <f t="shared" si="1"/>
        <v>91359.992653652167</v>
      </c>
      <c r="S84" s="320">
        <f t="shared" si="2"/>
        <v>4.0969869038815693E-2</v>
      </c>
      <c r="T84" s="216"/>
    </row>
    <row r="85" spans="2:20" ht="12" customHeight="1">
      <c r="B85" s="215"/>
      <c r="C85" s="222" t="s">
        <v>492</v>
      </c>
      <c r="D85" s="175" t="s">
        <v>487</v>
      </c>
      <c r="E85" s="219">
        <v>85</v>
      </c>
      <c r="F85" s="264" t="s">
        <v>559</v>
      </c>
      <c r="G85" s="219" t="s">
        <v>560</v>
      </c>
      <c r="H85" s="219" t="s">
        <v>539</v>
      </c>
      <c r="I85" s="216"/>
      <c r="K85" s="199"/>
      <c r="L85" s="93" t="s">
        <v>141</v>
      </c>
      <c r="M85" s="94">
        <v>25.335727419240101</v>
      </c>
      <c r="N85" s="94">
        <v>1.4311384248135599</v>
      </c>
      <c r="O85" s="217"/>
      <c r="P85" s="319">
        <f t="shared" si="0"/>
        <v>17.703198362898185</v>
      </c>
      <c r="Q85" s="318">
        <f>IxI!DS62</f>
        <v>2459.6403373941198</v>
      </c>
      <c r="R85" s="304">
        <f t="shared" si="1"/>
        <v>43543.500794273918</v>
      </c>
      <c r="S85" s="320">
        <f t="shared" si="2"/>
        <v>1.9526835250480441E-2</v>
      </c>
      <c r="T85" s="216"/>
    </row>
    <row r="86" spans="2:20" ht="12" customHeight="1">
      <c r="B86" s="215"/>
      <c r="C86" s="222" t="s">
        <v>493</v>
      </c>
      <c r="D86" s="175" t="s">
        <v>486</v>
      </c>
      <c r="E86" s="219">
        <v>1736</v>
      </c>
      <c r="F86" s="264" t="s">
        <v>559</v>
      </c>
      <c r="G86" s="219" t="s">
        <v>560</v>
      </c>
      <c r="H86" s="219" t="s">
        <v>539</v>
      </c>
      <c r="I86" s="216"/>
      <c r="K86" s="199"/>
      <c r="L86" s="93" t="s">
        <v>139</v>
      </c>
      <c r="M86" s="94">
        <v>19.525186173833301</v>
      </c>
      <c r="N86" s="94">
        <v>1.9104321346695701</v>
      </c>
      <c r="O86" s="217"/>
      <c r="P86" s="319">
        <f t="shared" si="0"/>
        <v>10.22029823488621</v>
      </c>
      <c r="Q86" s="318">
        <f>IxI!DS63</f>
        <v>7297.8490718496696</v>
      </c>
      <c r="R86" s="304">
        <f t="shared" si="1"/>
        <v>74586.193987491148</v>
      </c>
      <c r="S86" s="320">
        <f t="shared" si="2"/>
        <v>3.3447754438376234E-2</v>
      </c>
      <c r="T86" s="216"/>
    </row>
    <row r="87" spans="2:20" ht="12" customHeight="1">
      <c r="B87" s="215"/>
      <c r="C87" s="222" t="s">
        <v>493</v>
      </c>
      <c r="D87" s="218" t="s">
        <v>487</v>
      </c>
      <c r="E87" s="219">
        <v>1822</v>
      </c>
      <c r="F87" s="264" t="s">
        <v>559</v>
      </c>
      <c r="G87" s="219" t="s">
        <v>560</v>
      </c>
      <c r="H87" s="219" t="s">
        <v>539</v>
      </c>
      <c r="I87" s="216"/>
      <c r="K87" s="199"/>
      <c r="L87" s="93" t="s">
        <v>137</v>
      </c>
      <c r="M87" s="94">
        <v>28.618606100437201</v>
      </c>
      <c r="N87" s="94">
        <v>1.3702824698829801</v>
      </c>
      <c r="O87" s="217"/>
      <c r="P87" s="319">
        <f t="shared" si="0"/>
        <v>20.885187345993842</v>
      </c>
      <c r="Q87" s="318">
        <f>IxI!DS64</f>
        <v>9088.0798970980304</v>
      </c>
      <c r="R87" s="304">
        <f t="shared" si="1"/>
        <v>189806.2512662528</v>
      </c>
      <c r="S87" s="320">
        <f t="shared" si="2"/>
        <v>8.5117533739381912E-2</v>
      </c>
      <c r="T87" s="216"/>
    </row>
    <row r="88" spans="2:20" ht="12" customHeight="1">
      <c r="B88" s="215"/>
      <c r="C88" s="222" t="s">
        <v>494</v>
      </c>
      <c r="D88" s="218" t="s">
        <v>486</v>
      </c>
      <c r="E88" s="219">
        <v>250</v>
      </c>
      <c r="F88" s="264" t="s">
        <v>559</v>
      </c>
      <c r="G88" s="219" t="s">
        <v>560</v>
      </c>
      <c r="H88" s="219" t="s">
        <v>539</v>
      </c>
      <c r="I88" s="216"/>
      <c r="K88" s="199"/>
      <c r="L88" s="93" t="s">
        <v>135</v>
      </c>
      <c r="M88" s="94">
        <v>18.6236423901561</v>
      </c>
      <c r="N88" s="94">
        <v>2.4486531879087798</v>
      </c>
      <c r="O88" s="217"/>
      <c r="P88" s="319">
        <f t="shared" si="0"/>
        <v>7.6056676715665175</v>
      </c>
      <c r="Q88" s="318">
        <f>IxI!DS65</f>
        <v>843.70109405531298</v>
      </c>
      <c r="R88" s="304">
        <f t="shared" si="1"/>
        <v>6416.9101355217954</v>
      </c>
      <c r="S88" s="320">
        <f t="shared" si="2"/>
        <v>2.8776268501119174E-3</v>
      </c>
      <c r="T88" s="216"/>
    </row>
    <row r="89" spans="2:20" ht="12" customHeight="1">
      <c r="B89" s="215"/>
      <c r="C89" s="222" t="s">
        <v>494</v>
      </c>
      <c r="D89" s="218" t="s">
        <v>487</v>
      </c>
      <c r="E89" s="219">
        <v>212</v>
      </c>
      <c r="F89" s="264" t="s">
        <v>559</v>
      </c>
      <c r="G89" s="219" t="s">
        <v>560</v>
      </c>
      <c r="H89" s="219" t="s">
        <v>539</v>
      </c>
      <c r="I89" s="216"/>
      <c r="K89" s="199"/>
      <c r="L89" s="93" t="s">
        <v>133</v>
      </c>
      <c r="M89" s="94">
        <v>21.867632335605599</v>
      </c>
      <c r="N89" s="94">
        <v>1.46262445814093</v>
      </c>
      <c r="O89" s="217"/>
      <c r="P89" s="319">
        <f t="shared" si="0"/>
        <v>14.950954917983848</v>
      </c>
      <c r="Q89" s="318">
        <f>IxI!DS66</f>
        <v>3024.9276724567599</v>
      </c>
      <c r="R89" s="304">
        <f t="shared" si="1"/>
        <v>45225.55726106283</v>
      </c>
      <c r="S89" s="320">
        <f t="shared" si="2"/>
        <v>2.0281143905270815E-2</v>
      </c>
      <c r="T89" s="216"/>
    </row>
    <row r="90" spans="2:20" ht="12" customHeight="1">
      <c r="B90" s="215"/>
      <c r="C90" s="222" t="s">
        <v>495</v>
      </c>
      <c r="D90" s="218" t="s">
        <v>486</v>
      </c>
      <c r="E90" s="219">
        <v>608</v>
      </c>
      <c r="F90" s="264" t="s">
        <v>559</v>
      </c>
      <c r="G90" s="219" t="s">
        <v>560</v>
      </c>
      <c r="H90" s="219" t="s">
        <v>539</v>
      </c>
      <c r="I90" s="216"/>
      <c r="K90" s="199"/>
      <c r="L90" s="93" t="s">
        <v>131</v>
      </c>
      <c r="M90" s="94">
        <v>11.2891212833784</v>
      </c>
      <c r="N90" s="94">
        <v>2.94746018995605</v>
      </c>
      <c r="O90" s="217"/>
      <c r="P90" s="319">
        <f t="shared" si="0"/>
        <v>3.830118324192441</v>
      </c>
      <c r="Q90" s="318">
        <f>IxI!DS67</f>
        <v>670.67921923647202</v>
      </c>
      <c r="R90" s="304">
        <f t="shared" si="1"/>
        <v>2568.780767252691</v>
      </c>
      <c r="S90" s="320">
        <f t="shared" si="2"/>
        <v>1.1519551235380284E-3</v>
      </c>
      <c r="T90" s="216"/>
    </row>
    <row r="91" spans="2:20" ht="12" customHeight="1">
      <c r="B91" s="215"/>
      <c r="C91" s="222" t="s">
        <v>495</v>
      </c>
      <c r="D91" s="218" t="s">
        <v>487</v>
      </c>
      <c r="E91" s="219">
        <v>233</v>
      </c>
      <c r="F91" s="264" t="s">
        <v>559</v>
      </c>
      <c r="G91" s="219" t="s">
        <v>560</v>
      </c>
      <c r="H91" s="219" t="s">
        <v>539</v>
      </c>
      <c r="I91" s="216"/>
      <c r="K91" s="199"/>
      <c r="L91" s="93" t="s">
        <v>129</v>
      </c>
      <c r="M91" s="94">
        <v>9.7464402061889803</v>
      </c>
      <c r="N91" s="94">
        <v>2.8942823643472799</v>
      </c>
      <c r="O91" s="217"/>
      <c r="P91" s="319">
        <f t="shared" si="0"/>
        <v>3.3674807704489478</v>
      </c>
      <c r="Q91" s="318">
        <f>IxI!DS68</f>
        <v>1183.28450177237</v>
      </c>
      <c r="R91" s="304">
        <f t="shared" si="1"/>
        <v>3984.6878056887199</v>
      </c>
      <c r="S91" s="320">
        <f t="shared" si="2"/>
        <v>1.7869105810737675E-3</v>
      </c>
      <c r="T91" s="216"/>
    </row>
    <row r="92" spans="2:20" ht="12" customHeight="1">
      <c r="B92" s="215"/>
      <c r="C92" s="222"/>
      <c r="D92" s="218"/>
      <c r="E92" s="219"/>
      <c r="F92" s="264"/>
      <c r="G92" s="219"/>
      <c r="H92" s="219"/>
      <c r="I92" s="216"/>
      <c r="K92" s="199"/>
      <c r="L92" s="93" t="s">
        <v>127</v>
      </c>
      <c r="M92" s="94">
        <v>16.441254904400299</v>
      </c>
      <c r="N92" s="94">
        <v>2.0955979315992099</v>
      </c>
      <c r="O92" s="217"/>
      <c r="P92" s="319">
        <f t="shared" si="0"/>
        <v>7.8456151614224554</v>
      </c>
      <c r="Q92" s="318">
        <f>IxI!DS69</f>
        <v>3616.6918293897602</v>
      </c>
      <c r="R92" s="304">
        <f t="shared" si="1"/>
        <v>28375.172250853018</v>
      </c>
      <c r="S92" s="320">
        <f t="shared" si="2"/>
        <v>1.2724684594475091E-2</v>
      </c>
      <c r="T92" s="216"/>
    </row>
    <row r="93" spans="2:20" ht="12" customHeight="1">
      <c r="B93" s="215"/>
      <c r="C93" s="225" t="s">
        <v>642</v>
      </c>
      <c r="D93" s="218"/>
      <c r="E93" s="219"/>
      <c r="F93" s="264"/>
      <c r="G93" s="219"/>
      <c r="H93" s="219"/>
      <c r="I93" s="216"/>
      <c r="K93" s="199"/>
      <c r="L93" s="93" t="s">
        <v>125</v>
      </c>
      <c r="M93" s="94">
        <v>27.433521899898299</v>
      </c>
      <c r="N93" s="94">
        <v>1.45895066846696</v>
      </c>
      <c r="O93" s="217"/>
      <c r="P93" s="319">
        <f t="shared" si="0"/>
        <v>18.803598019338768</v>
      </c>
      <c r="Q93" s="318">
        <f>IxI!DS70</f>
        <v>947.044675400389</v>
      </c>
      <c r="R93" s="304">
        <f t="shared" si="1"/>
        <v>17807.847382584081</v>
      </c>
      <c r="S93" s="320">
        <f t="shared" si="2"/>
        <v>7.9858278655249096E-3</v>
      </c>
      <c r="T93" s="216"/>
    </row>
    <row r="94" spans="2:20" ht="12" customHeight="1">
      <c r="B94" s="215"/>
      <c r="C94" s="222" t="s">
        <v>643</v>
      </c>
      <c r="D94" s="218">
        <v>2009</v>
      </c>
      <c r="E94" s="219">
        <v>147711</v>
      </c>
      <c r="F94" s="243" t="s">
        <v>547</v>
      </c>
      <c r="G94" s="219" t="s">
        <v>645</v>
      </c>
      <c r="H94" s="219" t="s">
        <v>646</v>
      </c>
      <c r="I94" s="216"/>
      <c r="K94" s="199"/>
      <c r="L94" s="93" t="s">
        <v>123</v>
      </c>
      <c r="M94" s="94">
        <v>27.9575769779821</v>
      </c>
      <c r="N94" s="94">
        <v>1.3556178042371401</v>
      </c>
      <c r="O94" s="217"/>
      <c r="P94" s="319">
        <f t="shared" si="0"/>
        <v>20.623494978154952</v>
      </c>
      <c r="Q94" s="318">
        <f>IxI!DS71</f>
        <v>2290.83177696552</v>
      </c>
      <c r="R94" s="304">
        <f t="shared" si="1"/>
        <v>47244.957648046184</v>
      </c>
      <c r="S94" s="320">
        <f t="shared" si="2"/>
        <v>2.1186732522219271E-2</v>
      </c>
      <c r="T94" s="216"/>
    </row>
    <row r="95" spans="2:20" ht="12" customHeight="1">
      <c r="B95" s="215"/>
      <c r="C95" s="222" t="s">
        <v>644</v>
      </c>
      <c r="D95" s="218">
        <v>2009</v>
      </c>
      <c r="E95" s="219">
        <v>44756</v>
      </c>
      <c r="F95" s="70" t="s">
        <v>547</v>
      </c>
      <c r="G95" s="219" t="s">
        <v>647</v>
      </c>
      <c r="H95" s="219" t="s">
        <v>646</v>
      </c>
      <c r="I95" s="216"/>
      <c r="K95" s="199"/>
      <c r="L95" s="93" t="s">
        <v>121</v>
      </c>
      <c r="M95" s="94">
        <v>30.2033495632426</v>
      </c>
      <c r="N95" s="94">
        <v>1.30646899473849</v>
      </c>
      <c r="O95" s="217"/>
      <c r="P95" s="319">
        <f t="shared" si="0"/>
        <v>23.118305665790615</v>
      </c>
      <c r="Q95" s="318">
        <f>IxI!DS72</f>
        <v>3951.1149595912598</v>
      </c>
      <c r="R95" s="304">
        <f t="shared" si="1"/>
        <v>91343.08335650868</v>
      </c>
      <c r="S95" s="320">
        <f t="shared" si="2"/>
        <v>4.0962286160693827E-2</v>
      </c>
      <c r="T95" s="216"/>
    </row>
    <row r="96" spans="2:20" ht="12" customHeight="1">
      <c r="B96" s="215"/>
      <c r="C96" s="217"/>
      <c r="D96" s="218"/>
      <c r="E96" s="219"/>
      <c r="F96" s="247"/>
      <c r="G96" s="219"/>
      <c r="H96" s="219"/>
      <c r="I96" s="216"/>
      <c r="K96" s="199"/>
      <c r="L96" s="93" t="s">
        <v>119</v>
      </c>
      <c r="M96" s="94">
        <v>24.211380907175201</v>
      </c>
      <c r="N96" s="94">
        <v>1.4760460333585199</v>
      </c>
      <c r="O96" s="217"/>
      <c r="P96" s="319">
        <f t="shared" ref="P96:P134" si="3">M96/N96</f>
        <v>16.402863027304004</v>
      </c>
      <c r="Q96" s="318">
        <f>IxI!DS73</f>
        <v>520.84917258489304</v>
      </c>
      <c r="R96" s="304">
        <f t="shared" ref="R96:R134" si="4">P96*Q96</f>
        <v>8543.4176357946253</v>
      </c>
      <c r="S96" s="320">
        <f t="shared" ref="S96:S134" si="5">R96/$R$135</f>
        <v>3.8312470427767907E-3</v>
      </c>
      <c r="T96" s="216"/>
    </row>
    <row r="97" spans="2:20" ht="12" customHeight="1">
      <c r="B97" s="215"/>
      <c r="C97" s="220" t="s">
        <v>563</v>
      </c>
      <c r="I97" s="216"/>
      <c r="K97" s="199"/>
      <c r="L97" s="93" t="s">
        <v>117</v>
      </c>
      <c r="M97" s="94">
        <v>28.262599021323101</v>
      </c>
      <c r="N97" s="94">
        <v>1.6513043240152401</v>
      </c>
      <c r="O97" s="217"/>
      <c r="P97" s="319">
        <f t="shared" si="3"/>
        <v>17.11531824285483</v>
      </c>
      <c r="Q97" s="318">
        <f>IxI!DS74</f>
        <v>258.07107936548903</v>
      </c>
      <c r="R97" s="304">
        <f t="shared" si="4"/>
        <v>4416.9686526173909</v>
      </c>
      <c r="S97" s="320">
        <f t="shared" si="5"/>
        <v>1.9807644680130631E-3</v>
      </c>
      <c r="T97" s="216"/>
    </row>
    <row r="98" spans="2:20" ht="12" customHeight="1">
      <c r="B98" s="215"/>
      <c r="C98" s="222" t="s">
        <v>502</v>
      </c>
      <c r="D98" s="218">
        <v>2009</v>
      </c>
      <c r="E98" s="228">
        <v>462590</v>
      </c>
      <c r="F98" s="243" t="s">
        <v>547</v>
      </c>
      <c r="G98" s="219" t="s">
        <v>585</v>
      </c>
      <c r="H98" s="219" t="s">
        <v>539</v>
      </c>
      <c r="I98" s="216"/>
      <c r="K98" s="199"/>
      <c r="L98" s="93" t="s">
        <v>115</v>
      </c>
      <c r="M98" s="94">
        <v>15.583423079067099</v>
      </c>
      <c r="N98" s="94">
        <v>2.5787281161307898</v>
      </c>
      <c r="O98" s="217"/>
      <c r="P98" s="319">
        <f t="shared" si="3"/>
        <v>6.0430655646043796</v>
      </c>
      <c r="Q98" s="318">
        <f>IxI!DS75</f>
        <v>160.017655245393</v>
      </c>
      <c r="R98" s="304">
        <f t="shared" si="4"/>
        <v>966.99718214216978</v>
      </c>
      <c r="S98" s="320">
        <f t="shared" si="5"/>
        <v>4.3364438593444609E-4</v>
      </c>
      <c r="T98" s="216"/>
    </row>
    <row r="99" spans="2:20" ht="12" customHeight="1">
      <c r="B99" s="215"/>
      <c r="C99" s="222"/>
      <c r="D99" s="218"/>
      <c r="E99" s="228"/>
      <c r="F99" s="247"/>
      <c r="G99" s="219"/>
      <c r="H99" s="219"/>
      <c r="I99" s="216"/>
      <c r="K99" s="199"/>
      <c r="L99" s="93" t="s">
        <v>113</v>
      </c>
      <c r="M99" s="94">
        <v>14.8419442645659</v>
      </c>
      <c r="N99" s="94">
        <v>1.96729884173018</v>
      </c>
      <c r="O99" s="217"/>
      <c r="P99" s="319">
        <f t="shared" si="3"/>
        <v>7.5443262354146752</v>
      </c>
      <c r="Q99" s="318">
        <f>IxI!DS76</f>
        <v>2877.9125071428998</v>
      </c>
      <c r="R99" s="304">
        <f t="shared" si="4"/>
        <v>21711.910830866203</v>
      </c>
      <c r="S99" s="320">
        <f t="shared" si="5"/>
        <v>9.7365829121208083E-3</v>
      </c>
      <c r="T99" s="216"/>
    </row>
    <row r="100" spans="2:20" ht="12" customHeight="1">
      <c r="B100" s="215"/>
      <c r="C100" s="225" t="s">
        <v>614</v>
      </c>
      <c r="D100" s="218"/>
      <c r="E100" s="228"/>
      <c r="F100" s="247"/>
      <c r="G100" s="219"/>
      <c r="H100" s="219"/>
      <c r="I100" s="216"/>
      <c r="K100" s="199"/>
      <c r="L100" s="93" t="s">
        <v>111</v>
      </c>
      <c r="M100" s="94">
        <v>22.926337233748601</v>
      </c>
      <c r="N100" s="94">
        <v>1.54242219816879</v>
      </c>
      <c r="O100" s="217"/>
      <c r="P100" s="319">
        <f t="shared" si="3"/>
        <v>14.863853269855321</v>
      </c>
      <c r="Q100" s="318">
        <f>IxI!DS77</f>
        <v>1919.53206473302</v>
      </c>
      <c r="R100" s="304">
        <f t="shared" si="4"/>
        <v>28531.642956974036</v>
      </c>
      <c r="S100" s="320">
        <f t="shared" si="5"/>
        <v>1.2794852992610715E-2</v>
      </c>
      <c r="T100" s="216"/>
    </row>
    <row r="101" spans="2:20" ht="12" customHeight="1">
      <c r="B101" s="215"/>
      <c r="C101" s="222" t="s">
        <v>620</v>
      </c>
      <c r="D101" s="218">
        <v>2009</v>
      </c>
      <c r="E101" s="228">
        <v>58892</v>
      </c>
      <c r="F101" s="243" t="s">
        <v>547</v>
      </c>
      <c r="G101" s="219" t="s">
        <v>615</v>
      </c>
      <c r="H101" s="219" t="s">
        <v>539</v>
      </c>
      <c r="I101" s="216"/>
      <c r="K101" s="199"/>
      <c r="L101" s="93" t="s">
        <v>109</v>
      </c>
      <c r="M101" s="94">
        <v>20.5124137537005</v>
      </c>
      <c r="N101" s="94">
        <v>1.4963300982589101</v>
      </c>
      <c r="O101" s="217"/>
      <c r="P101" s="319">
        <f t="shared" si="3"/>
        <v>13.708481689680772</v>
      </c>
      <c r="Q101" s="318">
        <f>IxI!DS78</f>
        <v>162.924028607823</v>
      </c>
      <c r="R101" s="304">
        <f t="shared" si="4"/>
        <v>2233.4410629793679</v>
      </c>
      <c r="S101" s="320">
        <f t="shared" si="5"/>
        <v>1.0015739406095507E-3</v>
      </c>
      <c r="T101" s="216"/>
    </row>
    <row r="102" spans="2:20" ht="12" customHeight="1">
      <c r="B102" s="215"/>
      <c r="C102" s="222" t="s">
        <v>619</v>
      </c>
      <c r="D102" s="218">
        <v>2009</v>
      </c>
      <c r="E102" s="228">
        <v>147357</v>
      </c>
      <c r="F102" s="243" t="s">
        <v>547</v>
      </c>
      <c r="G102" s="219" t="s">
        <v>616</v>
      </c>
      <c r="H102" s="219" t="s">
        <v>539</v>
      </c>
      <c r="I102" s="216"/>
      <c r="K102" s="199"/>
      <c r="L102" s="93" t="s">
        <v>107</v>
      </c>
      <c r="M102" s="94">
        <v>10.807809961318901</v>
      </c>
      <c r="N102" s="94">
        <v>2.16522604018339</v>
      </c>
      <c r="O102" s="217"/>
      <c r="P102" s="319">
        <f t="shared" si="3"/>
        <v>4.9915388789631878</v>
      </c>
      <c r="Q102" s="318">
        <f>IxI!DS79</f>
        <v>9026.2475411834694</v>
      </c>
      <c r="R102" s="304">
        <f t="shared" si="4"/>
        <v>45054.865532963166</v>
      </c>
      <c r="S102" s="320">
        <f t="shared" si="5"/>
        <v>2.0204598170719765E-2</v>
      </c>
      <c r="T102" s="216"/>
    </row>
    <row r="103" spans="2:20" ht="12" customHeight="1">
      <c r="B103" s="215"/>
      <c r="C103" s="222" t="s">
        <v>621</v>
      </c>
      <c r="D103" s="218">
        <v>2009</v>
      </c>
      <c r="E103" s="228">
        <v>65816</v>
      </c>
      <c r="F103" s="243" t="s">
        <v>547</v>
      </c>
      <c r="G103" s="219" t="s">
        <v>617</v>
      </c>
      <c r="H103" s="219" t="s">
        <v>539</v>
      </c>
      <c r="I103" s="216"/>
      <c r="K103" s="199"/>
      <c r="L103" s="93" t="s">
        <v>105</v>
      </c>
      <c r="M103" s="94">
        <v>11.0511767362683</v>
      </c>
      <c r="N103" s="94">
        <v>4.9621748699028503</v>
      </c>
      <c r="O103" s="217"/>
      <c r="P103" s="319">
        <f t="shared" si="3"/>
        <v>2.2270832902921578</v>
      </c>
      <c r="Q103" s="318">
        <f>IxI!DS80</f>
        <v>8340.5248186970693</v>
      </c>
      <c r="R103" s="304">
        <f t="shared" si="4"/>
        <v>18575.043455987274</v>
      </c>
      <c r="S103" s="320">
        <f t="shared" si="5"/>
        <v>8.3298725807382928E-3</v>
      </c>
      <c r="T103" s="216"/>
    </row>
    <row r="104" spans="2:20" ht="12" customHeight="1">
      <c r="B104" s="215"/>
      <c r="C104" s="222" t="s">
        <v>622</v>
      </c>
      <c r="D104" s="218">
        <v>2009</v>
      </c>
      <c r="E104" s="228">
        <v>233436</v>
      </c>
      <c r="F104" s="243" t="s">
        <v>547</v>
      </c>
      <c r="G104" s="219" t="s">
        <v>618</v>
      </c>
      <c r="H104" s="219" t="s">
        <v>539</v>
      </c>
      <c r="I104" s="216"/>
      <c r="K104" s="199"/>
      <c r="L104" s="93" t="s">
        <v>103</v>
      </c>
      <c r="M104" s="94">
        <v>26.5252504849995</v>
      </c>
      <c r="N104" s="94">
        <v>1.43375436349727</v>
      </c>
      <c r="O104" s="217"/>
      <c r="P104" s="319">
        <f t="shared" si="3"/>
        <v>18.500554321102861</v>
      </c>
      <c r="Q104" s="318">
        <f>IxI!DS81</f>
        <v>1224.76248732097</v>
      </c>
      <c r="R104" s="304">
        <f t="shared" si="4"/>
        <v>22658.784927130659</v>
      </c>
      <c r="S104" s="320">
        <f t="shared" si="5"/>
        <v>1.0161203214655946E-2</v>
      </c>
      <c r="T104" s="216"/>
    </row>
    <row r="105" spans="2:20" ht="12" customHeight="1">
      <c r="B105" s="215"/>
      <c r="C105" s="222"/>
      <c r="D105" s="218"/>
      <c r="E105" s="228"/>
      <c r="F105" s="247"/>
      <c r="G105" s="219"/>
      <c r="H105" s="219"/>
      <c r="I105" s="216"/>
      <c r="K105" s="199"/>
      <c r="L105" s="93" t="s">
        <v>101</v>
      </c>
      <c r="M105" s="94">
        <v>10.0901029053631</v>
      </c>
      <c r="N105" s="94">
        <v>2.60735059152992</v>
      </c>
      <c r="O105" s="217"/>
      <c r="P105" s="319">
        <f t="shared" si="3"/>
        <v>3.8698681098511232</v>
      </c>
      <c r="Q105" s="318">
        <f>IxI!DS82</f>
        <v>4179.7631407042099</v>
      </c>
      <c r="R105" s="304">
        <f t="shared" si="4"/>
        <v>16175.132084942396</v>
      </c>
      <c r="S105" s="320">
        <f t="shared" si="5"/>
        <v>7.2536459773800584E-3</v>
      </c>
      <c r="T105" s="216"/>
    </row>
    <row r="106" spans="2:20" ht="12" customHeight="1">
      <c r="B106" s="215"/>
      <c r="C106" s="222" t="s">
        <v>631</v>
      </c>
      <c r="D106" s="218">
        <v>2009</v>
      </c>
      <c r="E106" s="267">
        <v>0.15</v>
      </c>
      <c r="F106" s="247"/>
      <c r="G106" s="219"/>
      <c r="H106" s="219" t="s">
        <v>630</v>
      </c>
      <c r="I106" s="216"/>
      <c r="K106" s="199"/>
      <c r="L106" s="93" t="s">
        <v>99</v>
      </c>
      <c r="M106" s="94">
        <v>1.33477254173001</v>
      </c>
      <c r="N106" s="94">
        <v>0</v>
      </c>
      <c r="O106" s="217"/>
      <c r="P106" s="319"/>
      <c r="Q106" s="318">
        <f>IxI!DS83</f>
        <v>6373.5699189747302</v>
      </c>
      <c r="R106" s="304">
        <f t="shared" si="4"/>
        <v>0</v>
      </c>
      <c r="S106" s="320">
        <f t="shared" si="5"/>
        <v>0</v>
      </c>
      <c r="T106" s="216"/>
    </row>
    <row r="107" spans="2:20" ht="12" customHeight="1">
      <c r="B107" s="215"/>
      <c r="C107" s="222"/>
      <c r="D107" s="218"/>
      <c r="E107" s="228"/>
      <c r="F107" s="247"/>
      <c r="G107" s="219"/>
      <c r="H107" s="219"/>
      <c r="I107" s="216"/>
      <c r="K107" s="199"/>
      <c r="L107" s="93" t="s">
        <v>97</v>
      </c>
      <c r="M107" s="94">
        <v>29.0581703739456</v>
      </c>
      <c r="N107" s="94">
        <v>1.5924826514277499</v>
      </c>
      <c r="O107" s="217"/>
      <c r="P107" s="319">
        <f t="shared" si="3"/>
        <v>18.247087557213462</v>
      </c>
      <c r="Q107" s="318">
        <f>IxI!DS84</f>
        <v>538.00117681077597</v>
      </c>
      <c r="R107" s="304">
        <f t="shared" si="4"/>
        <v>9816.9545791501096</v>
      </c>
      <c r="S107" s="320">
        <f t="shared" si="5"/>
        <v>4.4023574409920206E-3</v>
      </c>
      <c r="T107" s="216"/>
    </row>
    <row r="108" spans="2:20" ht="12" customHeight="1">
      <c r="B108" s="215"/>
      <c r="C108" s="225" t="s">
        <v>624</v>
      </c>
      <c r="D108" s="218"/>
      <c r="E108" s="228"/>
      <c r="F108" s="264"/>
      <c r="G108" s="219"/>
      <c r="H108" s="219"/>
      <c r="I108" s="216"/>
      <c r="K108" s="199"/>
      <c r="L108" s="93" t="s">
        <v>95</v>
      </c>
      <c r="M108" s="94">
        <v>26.177932528151899</v>
      </c>
      <c r="N108" s="94">
        <v>1.4303063104581399</v>
      </c>
      <c r="O108" s="217"/>
      <c r="P108" s="319">
        <f t="shared" si="3"/>
        <v>18.302326107871867</v>
      </c>
      <c r="Q108" s="318">
        <f>IxI!DS85</f>
        <v>1110.1253611391301</v>
      </c>
      <c r="R108" s="304">
        <f t="shared" si="4"/>
        <v>20317.876380187387</v>
      </c>
      <c r="S108" s="320">
        <f t="shared" si="5"/>
        <v>9.1114360921508604E-3</v>
      </c>
      <c r="T108" s="216"/>
    </row>
    <row r="109" spans="2:20" ht="12" customHeight="1">
      <c r="B109" s="215"/>
      <c r="C109" s="222" t="s">
        <v>625</v>
      </c>
      <c r="D109" s="218">
        <v>2009</v>
      </c>
      <c r="E109" s="267">
        <v>0.47568291919579292</v>
      </c>
      <c r="F109" s="272" t="s">
        <v>628</v>
      </c>
      <c r="G109" s="219" t="s">
        <v>629</v>
      </c>
      <c r="H109" s="219" t="s">
        <v>630</v>
      </c>
      <c r="I109" s="216"/>
      <c r="K109" s="199"/>
      <c r="L109" s="93" t="s">
        <v>93</v>
      </c>
      <c r="M109" s="94">
        <v>55.761050308802297</v>
      </c>
      <c r="N109" s="94">
        <v>1.15367817624931</v>
      </c>
      <c r="O109" s="217"/>
      <c r="P109" s="319">
        <f t="shared" si="3"/>
        <v>48.33327998808597</v>
      </c>
      <c r="Q109" s="318">
        <f>IxI!DS86</f>
        <v>714.62044841370005</v>
      </c>
      <c r="R109" s="304">
        <f t="shared" si="4"/>
        <v>34539.950218390914</v>
      </c>
      <c r="S109" s="320">
        <f t="shared" si="5"/>
        <v>1.5489244208012969E-2</v>
      </c>
      <c r="T109" s="216"/>
    </row>
    <row r="110" spans="2:20" ht="12" customHeight="1">
      <c r="B110" s="215"/>
      <c r="C110" s="222" t="s">
        <v>626</v>
      </c>
      <c r="D110" s="218">
        <v>2009</v>
      </c>
      <c r="E110" s="267">
        <v>0.23723755493548798</v>
      </c>
      <c r="F110" s="272" t="s">
        <v>628</v>
      </c>
      <c r="G110" s="219" t="s">
        <v>629</v>
      </c>
      <c r="H110" s="219" t="s">
        <v>630</v>
      </c>
      <c r="I110" s="216"/>
      <c r="K110" s="199"/>
      <c r="L110" s="93" t="s">
        <v>91</v>
      </c>
      <c r="M110" s="94">
        <v>22.7910310370372</v>
      </c>
      <c r="N110" s="94">
        <v>1.8792499292365901</v>
      </c>
      <c r="O110" s="217"/>
      <c r="P110" s="319">
        <f t="shared" si="3"/>
        <v>12.127727495137183</v>
      </c>
      <c r="Q110" s="318">
        <f>IxI!DS87</f>
        <v>1490.3961618585599</v>
      </c>
      <c r="R110" s="304">
        <f t="shared" si="4"/>
        <v>18075.118510818986</v>
      </c>
      <c r="S110" s="320">
        <f t="shared" si="5"/>
        <v>8.105684082711272E-3</v>
      </c>
      <c r="T110" s="216"/>
    </row>
    <row r="111" spans="2:20" ht="12" customHeight="1">
      <c r="B111" s="215"/>
      <c r="C111" s="222" t="s">
        <v>627</v>
      </c>
      <c r="D111" s="218">
        <v>2009</v>
      </c>
      <c r="E111" s="267">
        <v>0.28707952586871904</v>
      </c>
      <c r="F111" s="272" t="s">
        <v>628</v>
      </c>
      <c r="G111" s="219" t="s">
        <v>629</v>
      </c>
      <c r="H111" s="219" t="s">
        <v>630</v>
      </c>
      <c r="I111" s="216"/>
      <c r="K111" s="199"/>
      <c r="L111" s="93" t="s">
        <v>89</v>
      </c>
      <c r="M111" s="94">
        <v>19.194196169843401</v>
      </c>
      <c r="N111" s="94">
        <v>2.0193222881895898</v>
      </c>
      <c r="O111" s="217"/>
      <c r="P111" s="319">
        <f t="shared" si="3"/>
        <v>9.5052663371788135</v>
      </c>
      <c r="Q111" s="318">
        <f>IxI!DS88</f>
        <v>5932.4203868991299</v>
      </c>
      <c r="R111" s="304">
        <f t="shared" si="4"/>
        <v>56389.235801585615</v>
      </c>
      <c r="S111" s="320">
        <f t="shared" si="5"/>
        <v>2.5287432046411245E-2</v>
      </c>
      <c r="T111" s="216"/>
    </row>
    <row r="112" spans="2:20" ht="12" customHeight="1" thickBot="1">
      <c r="B112" s="215"/>
      <c r="C112" s="222"/>
      <c r="D112" s="218"/>
      <c r="E112" s="219"/>
      <c r="F112" s="247"/>
      <c r="G112" s="219"/>
      <c r="H112" s="219"/>
      <c r="I112" s="216"/>
      <c r="K112" s="199"/>
      <c r="L112" s="93" t="s">
        <v>87</v>
      </c>
      <c r="M112" s="94">
        <v>25.438384400684001</v>
      </c>
      <c r="N112" s="94">
        <v>1.8780502892792299</v>
      </c>
      <c r="O112" s="217"/>
      <c r="P112" s="319">
        <f t="shared" si="3"/>
        <v>13.545102889894874</v>
      </c>
      <c r="Q112" s="318">
        <f>IxI!DS89</f>
        <v>592.861741783615</v>
      </c>
      <c r="R112" s="304">
        <f t="shared" si="4"/>
        <v>8030.3732919413524</v>
      </c>
      <c r="S112" s="320">
        <f t="shared" si="5"/>
        <v>3.601175225034219E-3</v>
      </c>
      <c r="T112" s="216"/>
    </row>
    <row r="113" spans="2:20" ht="12" customHeight="1">
      <c r="B113" s="431" t="s">
        <v>536</v>
      </c>
      <c r="C113" s="432"/>
      <c r="D113" s="238"/>
      <c r="E113" s="213"/>
      <c r="F113" s="246"/>
      <c r="G113" s="213"/>
      <c r="H113" s="213"/>
      <c r="I113" s="214"/>
      <c r="K113" s="199"/>
      <c r="L113" s="93" t="s">
        <v>85</v>
      </c>
      <c r="M113" s="94">
        <v>27.974289950781099</v>
      </c>
      <c r="N113" s="94">
        <v>1.34693626320846</v>
      </c>
      <c r="O113" s="217"/>
      <c r="P113" s="319">
        <f t="shared" si="3"/>
        <v>20.76882976195558</v>
      </c>
      <c r="Q113" s="318">
        <f>IxI!DS90</f>
        <v>275.76210879002502</v>
      </c>
      <c r="R113" s="304">
        <f t="shared" si="4"/>
        <v>5727.2562922579045</v>
      </c>
      <c r="S113" s="320">
        <f t="shared" si="5"/>
        <v>2.568355506934899E-3</v>
      </c>
      <c r="T113" s="216"/>
    </row>
    <row r="114" spans="2:20" ht="12" customHeight="1">
      <c r="B114" s="433"/>
      <c r="C114" s="434"/>
      <c r="D114" s="218"/>
      <c r="E114" s="219"/>
      <c r="F114" s="247"/>
      <c r="G114" s="219"/>
      <c r="H114" s="219"/>
      <c r="I114" s="216"/>
      <c r="K114" s="199"/>
      <c r="L114" s="93" t="s">
        <v>83</v>
      </c>
      <c r="M114" s="94">
        <v>31.1753469443196</v>
      </c>
      <c r="N114" s="94">
        <v>1.4566980036477399</v>
      </c>
      <c r="O114" s="217"/>
      <c r="P114" s="319">
        <f t="shared" si="3"/>
        <v>21.401379603907557</v>
      </c>
      <c r="Q114" s="318">
        <f>IxI!DS91</f>
        <v>439.30178246028203</v>
      </c>
      <c r="R114" s="304">
        <f t="shared" si="4"/>
        <v>9401.664207105714</v>
      </c>
      <c r="S114" s="320">
        <f t="shared" si="5"/>
        <v>4.2161228358706974E-3</v>
      </c>
      <c r="T114" s="216"/>
    </row>
    <row r="115" spans="2:20" ht="12" customHeight="1">
      <c r="B115" s="433"/>
      <c r="C115" s="434"/>
      <c r="D115" s="70"/>
      <c r="E115" s="70"/>
      <c r="G115" s="70"/>
      <c r="H115" s="70"/>
      <c r="I115" s="216"/>
      <c r="K115" s="199"/>
      <c r="L115" s="93" t="s">
        <v>81</v>
      </c>
      <c r="M115" s="94">
        <v>23.611707921761599</v>
      </c>
      <c r="N115" s="94">
        <v>1.63755869635767</v>
      </c>
      <c r="O115" s="217"/>
      <c r="P115" s="319">
        <f t="shared" si="3"/>
        <v>14.418846771282029</v>
      </c>
      <c r="Q115" s="318">
        <f>IxI!DS92</f>
        <v>237.29755357513099</v>
      </c>
      <c r="R115" s="304">
        <f t="shared" si="4"/>
        <v>3421.5570641999016</v>
      </c>
      <c r="S115" s="320">
        <f t="shared" si="5"/>
        <v>1.5343778032090379E-3</v>
      </c>
      <c r="T115" s="216"/>
    </row>
    <row r="116" spans="2:20" ht="12" customHeight="1">
      <c r="B116" s="215"/>
      <c r="C116" s="222" t="s">
        <v>488</v>
      </c>
      <c r="D116" s="218" t="s">
        <v>486</v>
      </c>
      <c r="E116" s="219">
        <v>50779</v>
      </c>
      <c r="F116" s="264" t="s">
        <v>567</v>
      </c>
      <c r="G116" s="219" t="s">
        <v>568</v>
      </c>
      <c r="H116" s="219" t="s">
        <v>539</v>
      </c>
      <c r="I116" s="216"/>
      <c r="K116" s="199"/>
      <c r="L116" s="93" t="s">
        <v>79</v>
      </c>
      <c r="M116" s="94">
        <v>18.8833511574745</v>
      </c>
      <c r="N116" s="94">
        <v>1.6069025722231001</v>
      </c>
      <c r="O116" s="217"/>
      <c r="P116" s="319">
        <f t="shared" si="3"/>
        <v>11.751397678920862</v>
      </c>
      <c r="Q116" s="318">
        <f>IxI!DS93</f>
        <v>1314.4665948654599</v>
      </c>
      <c r="R116" s="304">
        <f t="shared" si="4"/>
        <v>15446.819691920975</v>
      </c>
      <c r="S116" s="320">
        <f t="shared" si="5"/>
        <v>6.927038427458794E-3</v>
      </c>
      <c r="T116" s="216"/>
    </row>
    <row r="117" spans="2:20" ht="12" customHeight="1">
      <c r="B117" s="215"/>
      <c r="C117" s="222" t="s">
        <v>488</v>
      </c>
      <c r="D117" s="218" t="s">
        <v>487</v>
      </c>
      <c r="E117" s="228">
        <v>53617</v>
      </c>
      <c r="F117" s="264" t="s">
        <v>567</v>
      </c>
      <c r="G117" s="219" t="s">
        <v>568</v>
      </c>
      <c r="H117" s="219" t="s">
        <v>539</v>
      </c>
      <c r="I117" s="216"/>
      <c r="K117" s="199"/>
      <c r="L117" s="93" t="s">
        <v>77</v>
      </c>
      <c r="M117" s="94">
        <v>33.064012825735297</v>
      </c>
      <c r="N117" s="94">
        <v>1.4630693571260101</v>
      </c>
      <c r="O117" s="217"/>
      <c r="P117" s="319">
        <f t="shared" si="3"/>
        <v>22.599074107248619</v>
      </c>
      <c r="Q117" s="318">
        <f>IxI!DS94</f>
        <v>1885.8443630895699</v>
      </c>
      <c r="R117" s="304">
        <f t="shared" si="4"/>
        <v>42618.336516198266</v>
      </c>
      <c r="S117" s="320">
        <f t="shared" si="5"/>
        <v>1.9111950592423998E-2</v>
      </c>
      <c r="T117" s="216"/>
    </row>
    <row r="118" spans="2:20" ht="12" customHeight="1">
      <c r="B118" s="215"/>
      <c r="C118" s="222" t="s">
        <v>640</v>
      </c>
      <c r="D118" s="218" t="s">
        <v>486</v>
      </c>
      <c r="E118" s="228">
        <v>8174</v>
      </c>
      <c r="F118" s="264" t="s">
        <v>567</v>
      </c>
      <c r="G118" s="219" t="s">
        <v>568</v>
      </c>
      <c r="H118" s="219" t="s">
        <v>539</v>
      </c>
      <c r="I118" s="216"/>
      <c r="K118" s="199"/>
      <c r="L118" s="93" t="s">
        <v>75</v>
      </c>
      <c r="M118" s="94">
        <v>13.6437363024367</v>
      </c>
      <c r="N118" s="94">
        <v>2.1870844984937801</v>
      </c>
      <c r="O118" s="217"/>
      <c r="P118" s="319">
        <f t="shared" si="3"/>
        <v>6.2383215243091819</v>
      </c>
      <c r="Q118" s="318">
        <f>IxI!DS95</f>
        <v>1151.5417271829101</v>
      </c>
      <c r="R118" s="304">
        <f t="shared" si="4"/>
        <v>7183.6875428253197</v>
      </c>
      <c r="S118" s="320">
        <f t="shared" si="5"/>
        <v>3.2214838168943267E-3</v>
      </c>
      <c r="T118" s="216"/>
    </row>
    <row r="119" spans="2:20" ht="12" customHeight="1">
      <c r="B119" s="215"/>
      <c r="C119" s="222" t="s">
        <v>640</v>
      </c>
      <c r="D119" s="218" t="s">
        <v>487</v>
      </c>
      <c r="E119" s="228">
        <v>8432</v>
      </c>
      <c r="F119" s="264" t="s">
        <v>567</v>
      </c>
      <c r="G119" s="219" t="s">
        <v>568</v>
      </c>
      <c r="H119" s="219" t="s">
        <v>539</v>
      </c>
      <c r="I119" s="216"/>
      <c r="K119" s="199"/>
      <c r="L119" s="93" t="s">
        <v>73</v>
      </c>
      <c r="M119" s="94">
        <v>55.864150433671199</v>
      </c>
      <c r="N119" s="94">
        <v>1.1999447094289</v>
      </c>
      <c r="O119" s="217"/>
      <c r="P119" s="319">
        <f t="shared" si="3"/>
        <v>46.555603766326122</v>
      </c>
      <c r="Q119" s="318">
        <f>IxI!DS96</f>
        <v>250.549355463312</v>
      </c>
      <c r="R119" s="304">
        <f t="shared" si="4"/>
        <v>11664.476516858351</v>
      </c>
      <c r="S119" s="320">
        <f t="shared" si="5"/>
        <v>5.2308681450285079E-3</v>
      </c>
      <c r="T119" s="216"/>
    </row>
    <row r="120" spans="2:20" ht="12" customHeight="1">
      <c r="B120" s="215"/>
      <c r="C120" s="222"/>
      <c r="D120" s="70"/>
      <c r="E120" s="70"/>
      <c r="G120" s="70"/>
      <c r="H120" s="70"/>
      <c r="I120" s="216"/>
      <c r="K120" s="199"/>
      <c r="L120" s="93" t="s">
        <v>71</v>
      </c>
      <c r="M120" s="94">
        <v>56.030908979066098</v>
      </c>
      <c r="N120" s="94">
        <v>1.2997378315302499</v>
      </c>
      <c r="O120" s="217"/>
      <c r="P120" s="319">
        <f t="shared" si="3"/>
        <v>43.109393002047156</v>
      </c>
      <c r="Q120" s="318">
        <f>IxI!DS97</f>
        <v>1337.7325163579601</v>
      </c>
      <c r="R120" s="304">
        <f t="shared" si="4"/>
        <v>57668.836779292775</v>
      </c>
      <c r="S120" s="320">
        <f t="shared" si="5"/>
        <v>2.5861261826338522E-2</v>
      </c>
      <c r="T120" s="216"/>
    </row>
    <row r="121" spans="2:20" ht="12" customHeight="1">
      <c r="B121" s="215"/>
      <c r="C121" s="222" t="s">
        <v>564</v>
      </c>
      <c r="D121" s="218" t="s">
        <v>486</v>
      </c>
      <c r="E121" s="219">
        <v>629745</v>
      </c>
      <c r="F121" s="250" t="s">
        <v>570</v>
      </c>
      <c r="G121" s="219" t="s">
        <v>569</v>
      </c>
      <c r="H121" s="219" t="s">
        <v>539</v>
      </c>
      <c r="I121" s="216"/>
      <c r="K121" s="199"/>
      <c r="L121" s="93" t="s">
        <v>69</v>
      </c>
      <c r="M121" s="94">
        <v>26.507568668158601</v>
      </c>
      <c r="N121" s="94">
        <v>1.4666043667131501</v>
      </c>
      <c r="O121" s="217"/>
      <c r="P121" s="319">
        <f t="shared" si="3"/>
        <v>18.074110012071959</v>
      </c>
      <c r="Q121" s="318">
        <f>IxI!DS98</f>
        <v>1259.4631809058001</v>
      </c>
      <c r="R121" s="304">
        <f t="shared" si="4"/>
        <v>22763.676087845517</v>
      </c>
      <c r="S121" s="320">
        <f t="shared" si="5"/>
        <v>1.0208241059044885E-2</v>
      </c>
      <c r="T121" s="216"/>
    </row>
    <row r="122" spans="2:20" ht="12" customHeight="1">
      <c r="B122" s="215"/>
      <c r="C122" s="222" t="s">
        <v>564</v>
      </c>
      <c r="D122" s="218" t="s">
        <v>487</v>
      </c>
      <c r="E122" s="219">
        <v>670150</v>
      </c>
      <c r="F122" s="250" t="s">
        <v>570</v>
      </c>
      <c r="G122" s="219" t="s">
        <v>569</v>
      </c>
      <c r="H122" s="219" t="s">
        <v>539</v>
      </c>
      <c r="I122" s="216"/>
      <c r="K122" s="199"/>
      <c r="L122" s="93" t="s">
        <v>67</v>
      </c>
      <c r="M122" s="94">
        <v>19.560478145446499</v>
      </c>
      <c r="N122" s="94">
        <v>1.7737027341746301</v>
      </c>
      <c r="O122" s="217"/>
      <c r="P122" s="319">
        <f t="shared" si="3"/>
        <v>11.028047580108579</v>
      </c>
      <c r="Q122" s="318">
        <f>IxI!DS99</f>
        <v>12880.2790793229</v>
      </c>
      <c r="R122" s="304">
        <f t="shared" si="4"/>
        <v>142044.33053185005</v>
      </c>
      <c r="S122" s="320">
        <f t="shared" si="5"/>
        <v>6.3698972061634759E-2</v>
      </c>
      <c r="T122" s="216"/>
    </row>
    <row r="123" spans="2:20" ht="12" customHeight="1">
      <c r="B123" s="215"/>
      <c r="C123" s="222" t="s">
        <v>565</v>
      </c>
      <c r="D123" s="218" t="s">
        <v>486</v>
      </c>
      <c r="E123" s="219">
        <v>515734</v>
      </c>
      <c r="F123" s="250" t="s">
        <v>570</v>
      </c>
      <c r="G123" s="219" t="s">
        <v>569</v>
      </c>
      <c r="H123" s="219" t="s">
        <v>539</v>
      </c>
      <c r="I123" s="216"/>
      <c r="K123" s="199"/>
      <c r="L123" s="93" t="s">
        <v>65</v>
      </c>
      <c r="M123" s="94">
        <v>27.484959547225099</v>
      </c>
      <c r="N123" s="94">
        <v>1.50635692759411</v>
      </c>
      <c r="O123" s="217"/>
      <c r="P123" s="319">
        <f t="shared" si="3"/>
        <v>18.245980779019565</v>
      </c>
      <c r="Q123" s="318">
        <f>IxI!DS100</f>
        <v>8800.7329478506908</v>
      </c>
      <c r="R123" s="304">
        <f t="shared" si="4"/>
        <v>160578.0042077679</v>
      </c>
      <c r="S123" s="320">
        <f t="shared" si="5"/>
        <v>7.2010292599817241E-2</v>
      </c>
      <c r="T123" s="216"/>
    </row>
    <row r="124" spans="2:20" ht="12" customHeight="1">
      <c r="B124" s="215"/>
      <c r="C124" s="222" t="s">
        <v>565</v>
      </c>
      <c r="D124" s="218" t="s">
        <v>487</v>
      </c>
      <c r="E124" s="219">
        <v>559134</v>
      </c>
      <c r="F124" s="250" t="s">
        <v>570</v>
      </c>
      <c r="G124" s="219" t="s">
        <v>569</v>
      </c>
      <c r="H124" s="219" t="s">
        <v>539</v>
      </c>
      <c r="I124" s="216"/>
      <c r="K124" s="199"/>
      <c r="L124" s="93" t="s">
        <v>63</v>
      </c>
      <c r="M124" s="94">
        <v>23.365106018953799</v>
      </c>
      <c r="N124" s="94">
        <v>1.63118441066168</v>
      </c>
      <c r="O124" s="217"/>
      <c r="P124" s="319">
        <f t="shared" si="3"/>
        <v>14.324012580205991</v>
      </c>
      <c r="Q124" s="318">
        <f>IxI!DS101</f>
        <v>12541.6972254709</v>
      </c>
      <c r="R124" s="304">
        <f t="shared" si="4"/>
        <v>179647.42883477974</v>
      </c>
      <c r="S124" s="320">
        <f t="shared" si="5"/>
        <v>8.0561867604601461E-2</v>
      </c>
      <c r="T124" s="216"/>
    </row>
    <row r="125" spans="2:20" ht="12" customHeight="1">
      <c r="B125" s="215"/>
      <c r="C125" s="222" t="s">
        <v>566</v>
      </c>
      <c r="D125" s="218" t="s">
        <v>486</v>
      </c>
      <c r="E125" s="219">
        <v>87697</v>
      </c>
      <c r="F125" s="250" t="s">
        <v>570</v>
      </c>
      <c r="G125" s="219" t="s">
        <v>569</v>
      </c>
      <c r="H125" s="219" t="s">
        <v>539</v>
      </c>
      <c r="I125" s="216"/>
      <c r="K125" s="199"/>
      <c r="L125" s="93" t="s">
        <v>61</v>
      </c>
      <c r="M125" s="94">
        <v>31.5472491577613</v>
      </c>
      <c r="N125" s="94">
        <v>1.56434077022292</v>
      </c>
      <c r="O125" s="217"/>
      <c r="P125" s="319">
        <f t="shared" si="3"/>
        <v>20.166481471467236</v>
      </c>
      <c r="Q125" s="318">
        <f>IxI!DS102</f>
        <v>2718.2071161363001</v>
      </c>
      <c r="R125" s="304">
        <f t="shared" si="4"/>
        <v>54816.673443173087</v>
      </c>
      <c r="S125" s="320">
        <f t="shared" si="5"/>
        <v>2.4582225401706497E-2</v>
      </c>
      <c r="T125" s="216"/>
    </row>
    <row r="126" spans="2:20" ht="12" customHeight="1">
      <c r="B126" s="215"/>
      <c r="C126" s="222" t="s">
        <v>566</v>
      </c>
      <c r="D126" s="218" t="s">
        <v>487</v>
      </c>
      <c r="E126" s="219">
        <v>84021</v>
      </c>
      <c r="F126" s="273" t="s">
        <v>570</v>
      </c>
      <c r="G126" s="219" t="s">
        <v>569</v>
      </c>
      <c r="H126" s="219" t="s">
        <v>539</v>
      </c>
      <c r="I126" s="216"/>
      <c r="K126" s="199"/>
      <c r="L126" s="93" t="s">
        <v>59</v>
      </c>
      <c r="M126" s="94">
        <v>35.510393746847001</v>
      </c>
      <c r="N126" s="94">
        <v>1.43922858645484</v>
      </c>
      <c r="O126" s="217"/>
      <c r="P126" s="319">
        <f t="shared" si="3"/>
        <v>24.673213192851797</v>
      </c>
      <c r="Q126" s="318">
        <f>IxI!DS103</f>
        <v>2981.7232042345199</v>
      </c>
      <c r="R126" s="304">
        <f t="shared" si="4"/>
        <v>73568.692300151495</v>
      </c>
      <c r="S126" s="320">
        <f t="shared" si="5"/>
        <v>3.2991461594361726E-2</v>
      </c>
      <c r="T126" s="216"/>
    </row>
    <row r="127" spans="2:20" ht="12" thickBot="1">
      <c r="B127" s="232"/>
      <c r="C127" s="233"/>
      <c r="D127" s="234"/>
      <c r="E127" s="235"/>
      <c r="F127" s="248"/>
      <c r="G127" s="235"/>
      <c r="H127" s="235"/>
      <c r="I127" s="236"/>
      <c r="K127" s="199"/>
      <c r="L127" s="93" t="s">
        <v>57</v>
      </c>
      <c r="M127" s="94">
        <v>27.857552324373899</v>
      </c>
      <c r="N127" s="94">
        <v>1.84100725931326</v>
      </c>
      <c r="O127" s="217"/>
      <c r="P127" s="319">
        <f t="shared" si="3"/>
        <v>15.131690645676995</v>
      </c>
      <c r="Q127" s="318">
        <f>IxI!DS104</f>
        <v>329.30936117388001</v>
      </c>
      <c r="R127" s="304">
        <f t="shared" si="4"/>
        <v>4983.0073800086675</v>
      </c>
      <c r="S127" s="320">
        <f t="shared" si="5"/>
        <v>2.2346013156147736E-3</v>
      </c>
      <c r="T127" s="216"/>
    </row>
    <row r="128" spans="2:20">
      <c r="K128" s="199"/>
      <c r="L128" s="93" t="s">
        <v>55</v>
      </c>
      <c r="M128" s="94">
        <v>39.086758519798401</v>
      </c>
      <c r="N128" s="94">
        <v>1.3757367817419801</v>
      </c>
      <c r="O128" s="217"/>
      <c r="P128" s="319">
        <f t="shared" si="3"/>
        <v>28.411509409747783</v>
      </c>
      <c r="Q128" s="318">
        <f>IxI!DS105</f>
        <v>400.49753178005102</v>
      </c>
      <c r="R128" s="304">
        <f t="shared" si="4"/>
        <v>11378.739392749681</v>
      </c>
      <c r="S128" s="320">
        <f t="shared" si="5"/>
        <v>5.10273095702938E-3</v>
      </c>
      <c r="T128" s="216"/>
    </row>
    <row r="129" spans="1:21" ht="11.25" customHeight="1">
      <c r="B129" s="217"/>
      <c r="C129" s="220"/>
      <c r="D129" s="218"/>
      <c r="E129" s="219"/>
      <c r="F129" s="247"/>
      <c r="G129" s="219"/>
      <c r="H129" s="219"/>
      <c r="I129" s="217"/>
      <c r="K129" s="199"/>
      <c r="L129" s="93" t="s">
        <v>53</v>
      </c>
      <c r="M129" s="94">
        <v>19.102128113348201</v>
      </c>
      <c r="N129" s="94">
        <v>1.8617579850153001</v>
      </c>
      <c r="O129" s="217"/>
      <c r="P129" s="319">
        <f t="shared" si="3"/>
        <v>10.260263829721787</v>
      </c>
      <c r="Q129" s="318">
        <f>IxI!DS106</f>
        <v>685.55725770584797</v>
      </c>
      <c r="R129" s="304">
        <f t="shared" si="4"/>
        <v>7033.9983344425691</v>
      </c>
      <c r="S129" s="320">
        <f t="shared" si="5"/>
        <v>3.1543565428454475E-3</v>
      </c>
      <c r="T129" s="216"/>
    </row>
    <row r="130" spans="1:21" s="217" customFormat="1">
      <c r="A130" s="70"/>
      <c r="D130" s="287"/>
      <c r="E130" s="219"/>
      <c r="F130" s="247"/>
      <c r="G130" s="219"/>
      <c r="H130" s="219"/>
      <c r="K130" s="199"/>
      <c r="L130" s="93" t="s">
        <v>51</v>
      </c>
      <c r="M130" s="94">
        <v>32.958375474236199</v>
      </c>
      <c r="N130" s="94">
        <v>1.5607468980380601</v>
      </c>
      <c r="P130" s="319">
        <f t="shared" si="3"/>
        <v>21.11705332598552</v>
      </c>
      <c r="Q130" s="318">
        <f>IxI!DS107</f>
        <v>1445.4045356941799</v>
      </c>
      <c r="R130" s="304">
        <f t="shared" si="4"/>
        <v>30522.684657875339</v>
      </c>
      <c r="S130" s="320">
        <f t="shared" si="5"/>
        <v>1.3687724318093317E-2</v>
      </c>
      <c r="T130" s="216"/>
    </row>
    <row r="131" spans="1:21" s="217" customFormat="1">
      <c r="A131" s="70"/>
      <c r="C131" s="93"/>
      <c r="D131" s="288"/>
      <c r="E131" s="219"/>
      <c r="F131" s="247"/>
      <c r="G131" s="219"/>
      <c r="H131" s="219"/>
      <c r="K131" s="199"/>
      <c r="L131" s="93" t="s">
        <v>49</v>
      </c>
      <c r="M131" s="94">
        <v>48.0520564451596</v>
      </c>
      <c r="N131" s="94">
        <v>1.35378469848017</v>
      </c>
      <c r="P131" s="319">
        <f t="shared" si="3"/>
        <v>35.494607450583075</v>
      </c>
      <c r="Q131" s="318">
        <f>IxI!DS108</f>
        <v>543.70602297342396</v>
      </c>
      <c r="R131" s="304">
        <f t="shared" si="4"/>
        <v>19298.631853959385</v>
      </c>
      <c r="S131" s="320">
        <f t="shared" si="5"/>
        <v>8.6543616819503514E-3</v>
      </c>
      <c r="T131" s="216"/>
    </row>
    <row r="132" spans="1:21" s="217" customFormat="1">
      <c r="A132" s="70"/>
      <c r="C132" s="93"/>
      <c r="D132" s="288"/>
      <c r="E132" s="219"/>
      <c r="F132" s="247"/>
      <c r="G132" s="219"/>
      <c r="H132" s="219"/>
      <c r="K132" s="199"/>
      <c r="L132" s="93" t="s">
        <v>47</v>
      </c>
      <c r="M132" s="94">
        <v>22.391128348490799</v>
      </c>
      <c r="N132" s="94">
        <v>1.5587879387425101</v>
      </c>
      <c r="P132" s="319">
        <f t="shared" si="3"/>
        <v>14.364448038104495</v>
      </c>
      <c r="Q132" s="318">
        <f>IxI!DS109</f>
        <v>216.69591197593101</v>
      </c>
      <c r="R132" s="304">
        <f t="shared" si="4"/>
        <v>3112.7171676479265</v>
      </c>
      <c r="S132" s="320">
        <f t="shared" si="5"/>
        <v>1.3958803083190799E-3</v>
      </c>
      <c r="T132" s="216"/>
    </row>
    <row r="133" spans="1:21" s="217" customFormat="1">
      <c r="A133" s="70"/>
      <c r="C133" s="93"/>
      <c r="D133" s="288"/>
      <c r="E133" s="219"/>
      <c r="F133" s="247"/>
      <c r="G133" s="219"/>
      <c r="H133" s="219"/>
      <c r="K133" s="199"/>
      <c r="L133" s="93" t="s">
        <v>45</v>
      </c>
      <c r="M133" s="94">
        <v>26.199543866729801</v>
      </c>
      <c r="N133" s="94">
        <v>1.36978984229265</v>
      </c>
      <c r="P133" s="319">
        <f t="shared" si="3"/>
        <v>19.126688677205401</v>
      </c>
      <c r="Q133" s="318">
        <f>IxI!DS110</f>
        <v>1188.8111134917001</v>
      </c>
      <c r="R133" s="304">
        <f t="shared" si="4"/>
        <v>22738.020063757645</v>
      </c>
      <c r="S133" s="320">
        <f t="shared" si="5"/>
        <v>1.0196735760977255E-2</v>
      </c>
      <c r="T133" s="216"/>
    </row>
    <row r="134" spans="1:21" s="217" customFormat="1">
      <c r="A134" s="70"/>
      <c r="C134" s="93"/>
      <c r="D134" s="288"/>
      <c r="E134" s="219"/>
      <c r="F134" s="247"/>
      <c r="G134" s="219"/>
      <c r="H134" s="219"/>
      <c r="K134" s="335"/>
      <c r="L134" s="325" t="s">
        <v>43</v>
      </c>
      <c r="M134" s="326">
        <v>13.6786885823915</v>
      </c>
      <c r="N134" s="326">
        <v>2.0129125077503298</v>
      </c>
      <c r="P134" s="321">
        <f t="shared" si="3"/>
        <v>6.7954710051849538</v>
      </c>
      <c r="Q134" s="322">
        <f>IxI!DS111</f>
        <v>239.129855569049</v>
      </c>
      <c r="R134" s="323">
        <f t="shared" si="4"/>
        <v>1624.9999999935383</v>
      </c>
      <c r="S134" s="324">
        <f t="shared" si="5"/>
        <v>7.287220068000886E-4</v>
      </c>
      <c r="T134" s="216"/>
    </row>
    <row r="135" spans="1:21" s="217" customFormat="1">
      <c r="A135" s="70"/>
      <c r="C135" s="93"/>
      <c r="D135" s="288"/>
      <c r="E135" s="219"/>
      <c r="F135" s="247"/>
      <c r="G135" s="219"/>
      <c r="H135" s="219"/>
      <c r="K135" s="215"/>
      <c r="L135" s="286" t="s">
        <v>1</v>
      </c>
      <c r="M135" s="338"/>
      <c r="N135" s="286"/>
      <c r="P135" s="286"/>
      <c r="Q135" s="286"/>
      <c r="R135" s="339">
        <f>SUM(R31:R134)</f>
        <v>2229931.2835756405</v>
      </c>
      <c r="S135" s="339">
        <f>SUM(S31:S134)</f>
        <v>1.0000000000000002</v>
      </c>
      <c r="T135" s="216"/>
    </row>
    <row r="136" spans="1:21" s="217" customFormat="1" ht="12" thickBot="1">
      <c r="A136" s="70"/>
      <c r="C136" s="93"/>
      <c r="D136" s="288"/>
      <c r="E136" s="219"/>
      <c r="F136" s="247"/>
      <c r="G136" s="219"/>
      <c r="H136" s="219"/>
      <c r="K136" s="232"/>
      <c r="L136" s="233"/>
      <c r="M136" s="336"/>
      <c r="N136" s="233"/>
      <c r="O136" s="233"/>
      <c r="P136" s="233"/>
      <c r="Q136" s="233"/>
      <c r="R136" s="233"/>
      <c r="S136" s="233"/>
      <c r="T136" s="236"/>
    </row>
    <row r="137" spans="1:21" s="217" customFormat="1">
      <c r="A137" s="70"/>
      <c r="C137" s="93"/>
      <c r="D137" s="288"/>
      <c r="E137" s="219"/>
      <c r="F137" s="247"/>
      <c r="G137" s="219"/>
      <c r="H137" s="219"/>
      <c r="M137" s="94"/>
    </row>
    <row r="138" spans="1:21" s="217" customFormat="1" ht="15">
      <c r="A138" s="70"/>
      <c r="C138" s="93"/>
      <c r="D138" s="288"/>
      <c r="E138" s="219"/>
      <c r="F138" s="247"/>
      <c r="G138" s="219"/>
      <c r="H138" s="219"/>
      <c r="M138" s="317"/>
      <c r="U138" s="406" t="s">
        <v>649</v>
      </c>
    </row>
    <row r="139" spans="1:21" s="217" customFormat="1" ht="15" hidden="1">
      <c r="A139" s="70"/>
      <c r="C139" s="105"/>
      <c r="D139" s="288"/>
      <c r="E139" s="219"/>
      <c r="F139" s="247"/>
      <c r="G139" s="219"/>
      <c r="H139" s="219"/>
      <c r="U139" s="406"/>
    </row>
    <row r="140" spans="1:21" s="217" customFormat="1" hidden="1">
      <c r="A140" s="70"/>
      <c r="C140" s="100"/>
      <c r="D140" s="288"/>
      <c r="E140" s="219"/>
      <c r="F140" s="247"/>
      <c r="G140" s="219"/>
      <c r="H140" s="219"/>
    </row>
    <row r="141" spans="1:21" s="217" customFormat="1" hidden="1">
      <c r="A141" s="70"/>
      <c r="C141" s="105"/>
      <c r="D141" s="288"/>
      <c r="E141" s="219"/>
      <c r="F141" s="247"/>
      <c r="G141" s="219"/>
      <c r="H141" s="219"/>
    </row>
    <row r="142" spans="1:21" s="217" customFormat="1" hidden="1">
      <c r="A142" s="70"/>
      <c r="C142" s="93"/>
      <c r="D142" s="288"/>
      <c r="E142" s="219"/>
      <c r="F142" s="247"/>
      <c r="G142" s="219"/>
      <c r="H142" s="219"/>
    </row>
    <row r="143" spans="1:21" s="217" customFormat="1" hidden="1">
      <c r="A143" s="70"/>
      <c r="C143" s="105"/>
      <c r="D143" s="288"/>
      <c r="E143" s="219"/>
      <c r="F143" s="247"/>
      <c r="G143" s="219"/>
      <c r="H143" s="219"/>
    </row>
    <row r="144" spans="1:21" s="217" customFormat="1" hidden="1">
      <c r="A144" s="70"/>
      <c r="C144" s="99"/>
      <c r="D144" s="288"/>
      <c r="E144" s="219"/>
      <c r="F144" s="247"/>
      <c r="G144" s="219"/>
      <c r="H144" s="219"/>
    </row>
    <row r="145" spans="1:20" s="217" customFormat="1" hidden="1">
      <c r="A145" s="70"/>
      <c r="C145" s="100"/>
      <c r="D145" s="288"/>
      <c r="E145" s="219"/>
      <c r="F145" s="247"/>
      <c r="G145" s="219"/>
      <c r="H145" s="219"/>
    </row>
    <row r="146" spans="1:20" s="217" customFormat="1" hidden="1">
      <c r="A146" s="70"/>
      <c r="C146" s="100"/>
      <c r="D146" s="288"/>
      <c r="E146" s="219"/>
      <c r="F146" s="247"/>
      <c r="G146" s="219"/>
      <c r="H146" s="219"/>
    </row>
    <row r="147" spans="1:20" s="217" customFormat="1" hidden="1">
      <c r="A147" s="70"/>
      <c r="D147" s="218"/>
      <c r="E147" s="219"/>
      <c r="F147" s="247"/>
      <c r="G147" s="219"/>
      <c r="H147" s="219"/>
    </row>
    <row r="148" spans="1:20" s="217" customFormat="1" hidden="1">
      <c r="A148" s="70"/>
      <c r="D148" s="218"/>
      <c r="E148" s="219"/>
      <c r="F148" s="247"/>
      <c r="G148" s="219"/>
      <c r="H148" s="219"/>
    </row>
    <row r="149" spans="1:20" s="217" customFormat="1" hidden="1">
      <c r="A149" s="70"/>
      <c r="D149" s="218"/>
      <c r="E149" s="219"/>
      <c r="F149" s="247"/>
      <c r="G149" s="219"/>
      <c r="H149" s="219"/>
    </row>
    <row r="150" spans="1:20" s="217" customFormat="1" hidden="1">
      <c r="A150" s="70"/>
      <c r="D150" s="218"/>
      <c r="E150" s="219"/>
      <c r="F150" s="247"/>
      <c r="G150" s="219"/>
      <c r="H150" s="219"/>
    </row>
    <row r="151" spans="1:20" s="217" customFormat="1" hidden="1">
      <c r="A151" s="70"/>
      <c r="D151" s="218"/>
      <c r="E151" s="219"/>
      <c r="F151" s="247"/>
      <c r="G151" s="219"/>
      <c r="H151" s="219"/>
    </row>
    <row r="152" spans="1:20" s="217" customFormat="1" hidden="1">
      <c r="A152" s="70"/>
      <c r="D152" s="218"/>
      <c r="E152" s="219"/>
      <c r="F152" s="247"/>
      <c r="G152" s="219"/>
      <c r="H152" s="219"/>
    </row>
    <row r="153" spans="1:20" s="217" customFormat="1" hidden="1">
      <c r="A153" s="70"/>
      <c r="D153" s="218"/>
      <c r="E153" s="219"/>
      <c r="F153" s="247"/>
      <c r="G153" s="219"/>
      <c r="H153" s="219"/>
      <c r="T153" s="70"/>
    </row>
    <row r="154" spans="1:20" s="217" customFormat="1" hidden="1">
      <c r="A154" s="70"/>
      <c r="B154" s="70"/>
      <c r="C154" s="70"/>
      <c r="D154" s="173"/>
      <c r="E154" s="170"/>
      <c r="F154" s="245"/>
      <c r="G154" s="170"/>
      <c r="H154" s="170"/>
      <c r="I154" s="70"/>
      <c r="T154" s="70"/>
    </row>
    <row r="155" spans="1:20" hidden="1"/>
    <row r="156" spans="1:20" hidden="1"/>
    <row r="157" spans="1:20" hidden="1"/>
    <row r="158" spans="1:20" hidden="1"/>
  </sheetData>
  <mergeCells count="10">
    <mergeCell ref="B113:C115"/>
    <mergeCell ref="K6:L6"/>
    <mergeCell ref="K28:L28"/>
    <mergeCell ref="B2:C2"/>
    <mergeCell ref="B6:C8"/>
    <mergeCell ref="O23:R23"/>
    <mergeCell ref="Q10:Q11"/>
    <mergeCell ref="M29:N29"/>
    <mergeCell ref="B74:C76"/>
    <mergeCell ref="B23:C25"/>
  </mergeCells>
  <hyperlinks>
    <hyperlink ref="F14" r:id="rId1"/>
    <hyperlink ref="F15" r:id="rId2"/>
    <hyperlink ref="F16" r:id="rId3"/>
    <hyperlink ref="F17" r:id="rId4"/>
    <hyperlink ref="F39" r:id="rId5"/>
    <hyperlink ref="F40" r:id="rId6"/>
    <hyperlink ref="F41" r:id="rId7"/>
    <hyperlink ref="F42" r:id="rId8"/>
    <hyperlink ref="F43" r:id="rId9"/>
    <hyperlink ref="F44" r:id="rId10"/>
    <hyperlink ref="F109" r:id="rId11"/>
    <hyperlink ref="F110" r:id="rId12"/>
    <hyperlink ref="F111" r:id="rId13"/>
    <hyperlink ref="F69" r:id="rId14"/>
    <hyperlink ref="F95" r:id="rId15"/>
    <hyperlink ref="U138" location="Data!A1" display="TOP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Index</vt:lpstr>
      <vt:lpstr>Class</vt:lpstr>
      <vt:lpstr>IxI</vt:lpstr>
      <vt:lpstr>SAM</vt:lpstr>
      <vt:lpstr>IncExp</vt:lpstr>
      <vt:lpstr>Calculations</vt:lpstr>
      <vt:lpstr>Data</vt:lpstr>
      <vt:lpstr>IxI!Print_Titles</vt:lpstr>
    </vt:vector>
  </TitlesOfParts>
  <Company>Fraser of Allander Institute, Department of Economics, University of Strathclyde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2009 SAM for Scotland</dc:title>
  <dc:subject>2009 SAM for Scotland</dc:subject>
  <dc:creator>andrew.g.ross@strath.ac.uk;tobias.emonts-holley@strath.ac.uk</dc:creator>
  <cp:lastModifiedBy>Fraser of Allander Institute</cp:lastModifiedBy>
  <cp:lastPrinted>2014-01-28T13:47:19Z</cp:lastPrinted>
  <dcterms:created xsi:type="dcterms:W3CDTF">2013-05-14T11:10:08Z</dcterms:created>
  <dcterms:modified xsi:type="dcterms:W3CDTF">2014-06-13T11:00:28Z</dcterms:modified>
</cp:coreProperties>
</file>